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148" windowWidth="17220" windowHeight="8496"/>
  </bookViews>
  <sheets>
    <sheet name="2021 Budget" sheetId="1" r:id="rId1"/>
    <sheet name="2021 Dept Salary info" sheetId="2" r:id="rId2"/>
    <sheet name="comps" sheetId="4" state="hidden" r:id="rId3"/>
    <sheet name="2021 BOS Salary Info" sheetId="6" r:id="rId4"/>
  </sheets>
  <calcPr calcId="145621"/>
</workbook>
</file>

<file path=xl/calcChain.xml><?xml version="1.0" encoding="utf-8"?>
<calcChain xmlns="http://schemas.openxmlformats.org/spreadsheetml/2006/main">
  <c r="E42" i="1" l="1"/>
  <c r="E35" i="1"/>
  <c r="E6" i="1"/>
  <c r="E5" i="1"/>
  <c r="E3" i="1"/>
  <c r="G22" i="6"/>
  <c r="E22" i="6"/>
  <c r="E17" i="6"/>
  <c r="G17" i="6" s="1"/>
  <c r="E15" i="6"/>
  <c r="G15" i="6" s="1"/>
  <c r="G20" i="6" s="1"/>
  <c r="E4" i="1" s="1"/>
  <c r="E27" i="1" s="1"/>
  <c r="E45" i="1" s="1"/>
  <c r="G11" i="6"/>
  <c r="E11" i="6"/>
  <c r="G7" i="6"/>
  <c r="E7" i="6"/>
  <c r="E6" i="6"/>
  <c r="G6" i="6" s="1"/>
  <c r="G9" i="6" s="1"/>
  <c r="D45" i="1" l="1"/>
  <c r="D5" i="1"/>
  <c r="E22" i="2"/>
  <c r="G22" i="2" s="1"/>
  <c r="D6" i="1"/>
  <c r="D4" i="1"/>
  <c r="E7" i="2" l="1"/>
  <c r="G7" i="2" s="1"/>
  <c r="H26" i="4" l="1"/>
  <c r="E27" i="4" s="1"/>
  <c r="G27" i="4" s="1"/>
  <c r="H21" i="4"/>
  <c r="H20" i="4"/>
  <c r="H19" i="4"/>
  <c r="H10" i="4"/>
  <c r="H7" i="4"/>
  <c r="H6" i="4"/>
  <c r="H5" i="4"/>
  <c r="H4" i="4"/>
  <c r="H8" i="4" l="1"/>
  <c r="H23" i="4"/>
  <c r="E24" i="4" s="1"/>
  <c r="G24" i="4" s="1"/>
  <c r="E17" i="2" l="1"/>
  <c r="G17" i="2" s="1"/>
  <c r="E15" i="2"/>
  <c r="G15" i="2" s="1"/>
  <c r="G11" i="2"/>
  <c r="E11" i="2"/>
  <c r="E6" i="2"/>
  <c r="G6" i="2" s="1"/>
  <c r="G9" i="2" s="1"/>
  <c r="D3" i="1" s="1"/>
  <c r="D27" i="1" s="1"/>
  <c r="B27" i="1"/>
  <c r="C27" i="1"/>
  <c r="F27" i="1"/>
  <c r="G27" i="1"/>
  <c r="B35" i="1"/>
  <c r="C35" i="1"/>
  <c r="D35" i="1"/>
  <c r="F35" i="1"/>
  <c r="G35" i="1"/>
  <c r="C42" i="1"/>
  <c r="D42" i="1"/>
  <c r="F42" i="1"/>
  <c r="G42" i="1"/>
  <c r="G20" i="2" l="1"/>
</calcChain>
</file>

<file path=xl/sharedStrings.xml><?xml version="1.0" encoding="utf-8"?>
<sst xmlns="http://schemas.openxmlformats.org/spreadsheetml/2006/main" count="132" uniqueCount="106">
  <si>
    <t>Department  / Account Number</t>
  </si>
  <si>
    <t>Yr To Date</t>
  </si>
  <si>
    <t>2020 Budget</t>
  </si>
  <si>
    <t>4312.20 Road Maintenance</t>
  </si>
  <si>
    <t>hw-110 Salaries F/T</t>
  </si>
  <si>
    <t>hw-120 Salaries P/T</t>
  </si>
  <si>
    <t>hw-140 Overtime</t>
  </si>
  <si>
    <t>hw-342 General office expense</t>
  </si>
  <si>
    <t>hw-343 HW Communications</t>
  </si>
  <si>
    <t>radio repairs and purchases</t>
  </si>
  <si>
    <t>hw-344 Postage</t>
  </si>
  <si>
    <t>hw-345 Permits</t>
  </si>
  <si>
    <t>hw-346 Dues &amp; Subscriptions</t>
  </si>
  <si>
    <t>Dues and subscriptions for organizations</t>
  </si>
  <si>
    <t>hw-347 Education/Training</t>
  </si>
  <si>
    <t>costs for t2 classes /$100.00 each; plus green sno pro certifications</t>
  </si>
  <si>
    <t>hw-390 Contract Services</t>
  </si>
  <si>
    <t>For equipment rentals from other companies</t>
  </si>
  <si>
    <t>hw-391 HW Tree Removal</t>
  </si>
  <si>
    <t>hw-430 HW Vehicle Maint/Vehicle</t>
  </si>
  <si>
    <t>hw-431 Major Road Repair</t>
  </si>
  <si>
    <t>Road paving/grinding, repair areas</t>
  </si>
  <si>
    <t>hw-630 Aggregate Supplies</t>
  </si>
  <si>
    <t>cold patch/hot top; gravel, riprap</t>
  </si>
  <si>
    <t>hw-640 Building Maintenance</t>
  </si>
  <si>
    <t>hw-650 Highway Equipment</t>
  </si>
  <si>
    <t>hw-650A - Backhoe lease</t>
  </si>
  <si>
    <t>hw-651 Highway Equipment Repairs</t>
  </si>
  <si>
    <t>hw-660 Small Equipment fuel</t>
  </si>
  <si>
    <t xml:space="preserve">gas &amp; diesel for wood chipper, sander, saws, etc. </t>
  </si>
  <si>
    <t>hw-661 Vehicle Fuel</t>
  </si>
  <si>
    <t>hw-680 Misc. General Supplies</t>
  </si>
  <si>
    <t>small items, paint, chemicals, welding gas; rags, etc</t>
  </si>
  <si>
    <t>hw-681 Culverts, Catch Basins, pipes</t>
  </si>
  <si>
    <t>hw-690 Highway Signs</t>
  </si>
  <si>
    <t>4312.30 Stormwater Management</t>
  </si>
  <si>
    <t>sw-390 Stormwater Testing</t>
  </si>
  <si>
    <t>sw-550 Brochures/Public Education</t>
  </si>
  <si>
    <t>sw-610 General Supplies</t>
  </si>
  <si>
    <t>sw-611 Stormwater Consultant/ coalition work</t>
  </si>
  <si>
    <t>sw-     Street sweeping</t>
  </si>
  <si>
    <t>4312.50 Winter</t>
  </si>
  <si>
    <t>sn-392 Contracted Services</t>
  </si>
  <si>
    <t>sn-430 Equipment Maint</t>
  </si>
  <si>
    <t xml:space="preserve">cutting edges, sander parts, etc. </t>
  </si>
  <si>
    <t>sn-681 Sand/Salt Supplies</t>
  </si>
  <si>
    <t>sn-740 Machinery and Equipment</t>
  </si>
  <si>
    <t>FULL TIME SALARIES</t>
  </si>
  <si>
    <t>PART TIME SALARIES</t>
  </si>
  <si>
    <t xml:space="preserve">Road Agent </t>
  </si>
  <si>
    <t xml:space="preserve">                                              TOTAL PART TIME SALARIES</t>
  </si>
  <si>
    <t>HOURS</t>
  </si>
  <si>
    <t>RATE</t>
  </si>
  <si>
    <t>WK AMT</t>
  </si>
  <si>
    <t>WEEKS</t>
  </si>
  <si>
    <t>.</t>
  </si>
  <si>
    <t>YRLY AMT</t>
  </si>
  <si>
    <t>TOTAL FULL TIME SALARIES</t>
  </si>
  <si>
    <t>OVERTIME</t>
  </si>
  <si>
    <t>Overtime estimate</t>
  </si>
  <si>
    <t>FOR 2020 BUDGET ESTIMATE FIGURES BASED UPON AVERAGES</t>
  </si>
  <si>
    <t>WINTER - 5 YR AVG</t>
  </si>
  <si>
    <t>6 wheel trucks</t>
  </si>
  <si>
    <t>6 whl truck - no driver</t>
  </si>
  <si>
    <t>One ton trucks</t>
  </si>
  <si>
    <t>Loaders/pushers</t>
  </si>
  <si>
    <t>TOTAL</t>
  </si>
  <si>
    <t xml:space="preserve">SALT tonage </t>
  </si>
  <si>
    <t>Combined pricing reg. 46.75/53.65</t>
  </si>
  <si>
    <t xml:space="preserve"> Treated salt - 69.65 - all 3 combined  = 170.05</t>
  </si>
  <si>
    <t>all 3 combined /by 3 = 56.68</t>
  </si>
  <si>
    <t>Winter - (Jan, Feb, Mar - 6 pay periods) - Winter includes pay period of November and December</t>
  </si>
  <si>
    <t xml:space="preserve">6 wheel truck </t>
  </si>
  <si>
    <t xml:space="preserve">One ton truck </t>
  </si>
  <si>
    <t>Loader rental for snow removal $500</t>
  </si>
  <si>
    <t>Salt</t>
  </si>
  <si>
    <t>tons - 6 pay periods</t>
  </si>
  <si>
    <t>Comments</t>
  </si>
  <si>
    <t xml:space="preserve">2020 averages over  pay periods - </t>
  </si>
  <si>
    <t xml:space="preserve">hw-130 Road Agent </t>
  </si>
  <si>
    <t>ink, other office type supplies, small kitchen items, newspaper ads, background checks</t>
  </si>
  <si>
    <t>50. permit mailings; 150 stamps for bills</t>
  </si>
  <si>
    <t>vehicle fuel - trucks &amp; backhoe</t>
  </si>
  <si>
    <t>#1 Full time position</t>
  </si>
  <si>
    <t>#2 Full time position</t>
  </si>
  <si>
    <t>Daniel Ricker</t>
  </si>
  <si>
    <t>Additional help - plow drivers oncall</t>
  </si>
  <si>
    <t>Payroll computations for 2021</t>
  </si>
  <si>
    <t>2020 rates</t>
  </si>
  <si>
    <t>Secretary, 1 part time person and on call drivers, etc</t>
  </si>
  <si>
    <t>overtime est for all positions including road agent</t>
  </si>
  <si>
    <t>1 full time person</t>
  </si>
  <si>
    <t>Secretary</t>
  </si>
  <si>
    <t>54+27+61=  142/3</t>
  </si>
  <si>
    <t>Full Time</t>
  </si>
  <si>
    <t>repairs&amp;upkeep of older trucks</t>
  </si>
  <si>
    <t>Paint inside &amp; outside of garage; repair woodpecker &amp; squirrel holes in side of garage</t>
  </si>
  <si>
    <t>Future Truck Purchases</t>
  </si>
  <si>
    <t>repairs to chainsaws, chipper, maintenance of backhoe</t>
  </si>
  <si>
    <t>small tools; chainsaws, backhoe upgrades</t>
  </si>
  <si>
    <t>Total 4312 Highways &amp; Streets</t>
  </si>
  <si>
    <t>road agent base salary</t>
  </si>
  <si>
    <t>2021 Select</t>
  </si>
  <si>
    <t>2021 Bud Com</t>
  </si>
  <si>
    <t>2021 Default</t>
  </si>
  <si>
    <t>Payroll computations for 2021 - BOS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</si>
</sst>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wrapText="1"/>
    </xf>
    <xf numFmtId="42" fontId="4" fillId="0" borderId="2" xfId="0" applyNumberFormat="1" applyFont="1" applyFill="1" applyBorder="1"/>
    <xf numFmtId="0" fontId="5" fillId="0" borderId="0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42" fontId="6" fillId="0" borderId="2" xfId="0" applyNumberFormat="1" applyFont="1" applyFill="1" applyBorder="1" applyAlignment="1">
      <alignment wrapText="1"/>
    </xf>
    <xf numFmtId="42" fontId="7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42" fontId="3" fillId="0" borderId="2" xfId="0" applyNumberFormat="1" applyFont="1" applyFill="1" applyBorder="1" applyAlignment="1">
      <alignment vertical="center"/>
    </xf>
    <xf numFmtId="42" fontId="3" fillId="4" borderId="2" xfId="0" applyNumberFormat="1" applyFont="1" applyFill="1" applyBorder="1" applyAlignment="1">
      <alignment vertical="center"/>
    </xf>
    <xf numFmtId="42" fontId="3" fillId="5" borderId="2" xfId="0" applyNumberFormat="1" applyFont="1" applyFill="1" applyBorder="1" applyAlignment="1">
      <alignment vertical="center"/>
    </xf>
    <xf numFmtId="10" fontId="4" fillId="0" borderId="2" xfId="0" applyNumberFormat="1" applyFont="1" applyFill="1" applyBorder="1"/>
    <xf numFmtId="49" fontId="4" fillId="0" borderId="2" xfId="0" applyNumberFormat="1" applyFont="1" applyFill="1" applyBorder="1" applyAlignment="1">
      <alignment vertical="center" wrapText="1"/>
    </xf>
    <xf numFmtId="42" fontId="4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vertical="center" wrapText="1"/>
    </xf>
    <xf numFmtId="42" fontId="4" fillId="0" borderId="2" xfId="0" applyNumberFormat="1" applyFont="1" applyFill="1" applyBorder="1" applyAlignment="1"/>
    <xf numFmtId="44" fontId="0" fillId="0" borderId="0" xfId="0" applyNumberFormat="1"/>
    <xf numFmtId="39" fontId="0" fillId="0" borderId="0" xfId="0" applyNumberFormat="1"/>
    <xf numFmtId="8" fontId="0" fillId="0" borderId="0" xfId="0" applyNumberFormat="1"/>
    <xf numFmtId="0" fontId="0" fillId="2" borderId="0" xfId="0" applyFill="1"/>
    <xf numFmtId="44" fontId="0" fillId="2" borderId="0" xfId="0" applyNumberFormat="1" applyFill="1"/>
    <xf numFmtId="0" fontId="2" fillId="0" borderId="0" xfId="0" applyFont="1"/>
    <xf numFmtId="37" fontId="0" fillId="0" borderId="0" xfId="0" applyNumberFormat="1"/>
    <xf numFmtId="2" fontId="0" fillId="0" borderId="0" xfId="0" applyNumberFormat="1"/>
    <xf numFmtId="0" fontId="0" fillId="0" borderId="0" xfId="0" applyFont="1"/>
    <xf numFmtId="42" fontId="2" fillId="0" borderId="0" xfId="0" applyNumberFormat="1" applyFont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urrency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Layout" topLeftCell="A29" zoomScaleNormal="100" workbookViewId="0">
      <selection activeCell="E28" sqref="E28"/>
    </sheetView>
  </sheetViews>
  <sheetFormatPr defaultRowHeight="14.4" x14ac:dyDescent="0.3"/>
  <cols>
    <col min="1" max="1" width="25.77734375" customWidth="1"/>
    <col min="2" max="4" width="9.77734375" bestFit="1" customWidth="1"/>
    <col min="5" max="5" width="10.33203125" customWidth="1"/>
    <col min="6" max="6" width="8.77734375" bestFit="1" customWidth="1"/>
    <col min="7" max="7" width="8" bestFit="1" customWidth="1"/>
    <col min="8" max="8" width="20.77734375" customWidth="1"/>
  </cols>
  <sheetData>
    <row r="1" spans="1:8" ht="30" customHeight="1" thickBot="1" x14ac:dyDescent="0.35">
      <c r="A1" s="1" t="s">
        <v>0</v>
      </c>
      <c r="B1" s="2" t="s">
        <v>2</v>
      </c>
      <c r="C1" s="2" t="s">
        <v>1</v>
      </c>
      <c r="D1" s="2">
        <v>2021</v>
      </c>
      <c r="E1" s="2" t="s">
        <v>102</v>
      </c>
      <c r="F1" s="2" t="s">
        <v>103</v>
      </c>
      <c r="G1" s="2" t="s">
        <v>104</v>
      </c>
      <c r="H1" s="3" t="s">
        <v>77</v>
      </c>
    </row>
    <row r="2" spans="1:8" ht="15" thickTop="1" x14ac:dyDescent="0.3">
      <c r="A2" s="4" t="s">
        <v>3</v>
      </c>
      <c r="B2" s="5"/>
      <c r="C2" s="5"/>
      <c r="D2" s="5"/>
      <c r="E2" s="5"/>
      <c r="F2" s="5"/>
      <c r="G2" s="5"/>
      <c r="H2" s="6"/>
    </row>
    <row r="3" spans="1:8" x14ac:dyDescent="0.3">
      <c r="A3" s="7" t="s">
        <v>4</v>
      </c>
      <c r="B3" s="5">
        <v>89461</v>
      </c>
      <c r="C3" s="5">
        <v>64331</v>
      </c>
      <c r="D3" s="5">
        <f>'2021 Dept Salary info'!G9</f>
        <v>74256</v>
      </c>
      <c r="E3" s="5">
        <f>'2021 BOS Salary Info'!G9</f>
        <v>74256</v>
      </c>
      <c r="F3" s="5"/>
      <c r="G3" s="5"/>
      <c r="H3" s="8" t="s">
        <v>91</v>
      </c>
    </row>
    <row r="4" spans="1:8" ht="21.6" x14ac:dyDescent="0.3">
      <c r="A4" s="7" t="s">
        <v>5</v>
      </c>
      <c r="B4" s="5">
        <v>13354</v>
      </c>
      <c r="C4" s="5">
        <v>10568</v>
      </c>
      <c r="D4" s="5">
        <f>'2021 Dept Salary info'!G20</f>
        <v>39463</v>
      </c>
      <c r="E4" s="5">
        <f>'2021 BOS Salary Info'!G20</f>
        <v>39703.5</v>
      </c>
      <c r="F4" s="5"/>
      <c r="G4" s="5"/>
      <c r="H4" s="9" t="s">
        <v>89</v>
      </c>
    </row>
    <row r="5" spans="1:8" x14ac:dyDescent="0.3">
      <c r="A5" s="7" t="s">
        <v>79</v>
      </c>
      <c r="B5" s="5">
        <v>80000</v>
      </c>
      <c r="C5" s="5">
        <v>72546</v>
      </c>
      <c r="D5" s="5">
        <f>'2021 Dept Salary info'!G22</f>
        <v>84864</v>
      </c>
      <c r="E5" s="5">
        <f>'2021 BOS Salary Info'!G22</f>
        <v>84864</v>
      </c>
      <c r="F5" s="5"/>
      <c r="G5" s="5"/>
      <c r="H5" s="9" t="s">
        <v>101</v>
      </c>
    </row>
    <row r="6" spans="1:8" ht="21.6" x14ac:dyDescent="0.3">
      <c r="A6" s="7" t="s">
        <v>6</v>
      </c>
      <c r="B6" s="5">
        <v>6023</v>
      </c>
      <c r="C6" s="5">
        <v>3805</v>
      </c>
      <c r="D6" s="5">
        <f>'2021 Dept Salary info'!G11</f>
        <v>10105</v>
      </c>
      <c r="E6" s="5">
        <f>'2021 BOS Salary Info'!G11</f>
        <v>10105</v>
      </c>
      <c r="F6" s="5"/>
      <c r="G6" s="5"/>
      <c r="H6" s="10" t="s">
        <v>90</v>
      </c>
    </row>
    <row r="7" spans="1:8" ht="42" x14ac:dyDescent="0.3">
      <c r="A7" s="7" t="s">
        <v>7</v>
      </c>
      <c r="B7" s="5">
        <v>200</v>
      </c>
      <c r="C7" s="5">
        <v>1045</v>
      </c>
      <c r="D7" s="5">
        <v>500</v>
      </c>
      <c r="E7" s="5">
        <v>500</v>
      </c>
      <c r="F7" s="5"/>
      <c r="G7" s="5"/>
      <c r="H7" s="10" t="s">
        <v>80</v>
      </c>
    </row>
    <row r="8" spans="1:8" x14ac:dyDescent="0.3">
      <c r="A8" s="7" t="s">
        <v>8</v>
      </c>
      <c r="B8" s="5">
        <v>250</v>
      </c>
      <c r="C8" s="5">
        <v>0</v>
      </c>
      <c r="D8" s="5">
        <v>250</v>
      </c>
      <c r="E8" s="5">
        <v>250</v>
      </c>
      <c r="F8" s="5"/>
      <c r="G8" s="5"/>
      <c r="H8" s="10" t="s">
        <v>9</v>
      </c>
    </row>
    <row r="9" spans="1:8" ht="21.6" x14ac:dyDescent="0.3">
      <c r="A9" s="7" t="s">
        <v>10</v>
      </c>
      <c r="B9" s="5">
        <v>150</v>
      </c>
      <c r="C9" s="5">
        <v>0</v>
      </c>
      <c r="D9" s="5">
        <v>200</v>
      </c>
      <c r="E9" s="5">
        <v>200</v>
      </c>
      <c r="F9" s="5"/>
      <c r="G9" s="5"/>
      <c r="H9" s="10" t="s">
        <v>81</v>
      </c>
    </row>
    <row r="10" spans="1:8" x14ac:dyDescent="0.3">
      <c r="A10" s="7" t="s">
        <v>11</v>
      </c>
      <c r="B10" s="5">
        <v>200</v>
      </c>
      <c r="C10" s="5">
        <v>0</v>
      </c>
      <c r="D10" s="5">
        <v>200</v>
      </c>
      <c r="E10" s="5">
        <v>200</v>
      </c>
      <c r="F10" s="5"/>
      <c r="G10" s="5"/>
      <c r="H10" s="10"/>
    </row>
    <row r="11" spans="1:8" ht="21.6" x14ac:dyDescent="0.3">
      <c r="A11" s="7" t="s">
        <v>12</v>
      </c>
      <c r="B11" s="5">
        <v>100</v>
      </c>
      <c r="C11" s="5">
        <v>40</v>
      </c>
      <c r="D11" s="5">
        <v>50</v>
      </c>
      <c r="E11" s="5">
        <v>50</v>
      </c>
      <c r="F11" s="5"/>
      <c r="G11" s="5"/>
      <c r="H11" s="10" t="s">
        <v>13</v>
      </c>
    </row>
    <row r="12" spans="1:8" ht="31.8" x14ac:dyDescent="0.3">
      <c r="A12" s="7" t="s">
        <v>14</v>
      </c>
      <c r="B12" s="5">
        <v>400</v>
      </c>
      <c r="C12" s="5">
        <v>0</v>
      </c>
      <c r="D12" s="5">
        <v>400</v>
      </c>
      <c r="E12" s="5">
        <v>400</v>
      </c>
      <c r="F12" s="5"/>
      <c r="G12" s="5"/>
      <c r="H12" s="10" t="s">
        <v>15</v>
      </c>
    </row>
    <row r="13" spans="1:8" ht="21.6" x14ac:dyDescent="0.3">
      <c r="A13" s="7" t="s">
        <v>16</v>
      </c>
      <c r="B13" s="5">
        <v>15000</v>
      </c>
      <c r="C13" s="5">
        <v>13997</v>
      </c>
      <c r="D13" s="5">
        <v>15000</v>
      </c>
      <c r="E13" s="5">
        <v>15000</v>
      </c>
      <c r="F13" s="5"/>
      <c r="G13" s="5"/>
      <c r="H13" s="10" t="s">
        <v>17</v>
      </c>
    </row>
    <row r="14" spans="1:8" ht="19.95" customHeight="1" x14ac:dyDescent="0.3">
      <c r="A14" s="7" t="s">
        <v>18</v>
      </c>
      <c r="B14" s="5">
        <v>3500</v>
      </c>
      <c r="C14" s="5">
        <v>0</v>
      </c>
      <c r="D14" s="5">
        <v>3500</v>
      </c>
      <c r="E14" s="5">
        <v>3500</v>
      </c>
      <c r="F14" s="5"/>
      <c r="G14" s="5"/>
      <c r="H14" s="10"/>
    </row>
    <row r="15" spans="1:8" ht="27" x14ac:dyDescent="0.3">
      <c r="A15" s="7" t="s">
        <v>19</v>
      </c>
      <c r="B15" s="5">
        <v>3000</v>
      </c>
      <c r="C15" s="5">
        <v>6205</v>
      </c>
      <c r="D15" s="5">
        <v>10000</v>
      </c>
      <c r="E15" s="5">
        <v>10000</v>
      </c>
      <c r="F15" s="5"/>
      <c r="G15" s="5"/>
      <c r="H15" s="10" t="s">
        <v>95</v>
      </c>
    </row>
    <row r="16" spans="1:8" ht="21.6" x14ac:dyDescent="0.3">
      <c r="A16" s="7" t="s">
        <v>20</v>
      </c>
      <c r="B16" s="5">
        <v>225000</v>
      </c>
      <c r="C16" s="5">
        <v>62658</v>
      </c>
      <c r="D16" s="5">
        <v>225000</v>
      </c>
      <c r="E16" s="5">
        <v>225000</v>
      </c>
      <c r="F16" s="5"/>
      <c r="G16" s="5"/>
      <c r="H16" s="10" t="s">
        <v>21</v>
      </c>
    </row>
    <row r="17" spans="1:8" ht="21.6" x14ac:dyDescent="0.3">
      <c r="A17" s="7" t="s">
        <v>22</v>
      </c>
      <c r="B17" s="5">
        <v>4500</v>
      </c>
      <c r="C17" s="5">
        <v>2866</v>
      </c>
      <c r="D17" s="5">
        <v>4500</v>
      </c>
      <c r="E17" s="5">
        <v>4500</v>
      </c>
      <c r="F17" s="5"/>
      <c r="G17" s="5"/>
      <c r="H17" s="10" t="s">
        <v>23</v>
      </c>
    </row>
    <row r="18" spans="1:8" ht="19.95" customHeight="1" x14ac:dyDescent="0.3">
      <c r="A18" s="7" t="s">
        <v>24</v>
      </c>
      <c r="B18" s="5">
        <v>250</v>
      </c>
      <c r="C18" s="5">
        <v>1100</v>
      </c>
      <c r="D18" s="5">
        <v>3000</v>
      </c>
      <c r="E18" s="5">
        <v>3000</v>
      </c>
      <c r="F18" s="5"/>
      <c r="G18" s="5"/>
      <c r="H18" s="10" t="s">
        <v>96</v>
      </c>
    </row>
    <row r="19" spans="1:8" ht="21.6" x14ac:dyDescent="0.3">
      <c r="A19" s="7" t="s">
        <v>25</v>
      </c>
      <c r="B19" s="5">
        <v>4000</v>
      </c>
      <c r="C19" s="5">
        <v>34340</v>
      </c>
      <c r="D19" s="5">
        <v>4000</v>
      </c>
      <c r="E19" s="5">
        <v>4000</v>
      </c>
      <c r="F19" s="5"/>
      <c r="G19" s="5"/>
      <c r="H19" s="10" t="s">
        <v>99</v>
      </c>
    </row>
    <row r="20" spans="1:8" x14ac:dyDescent="0.3">
      <c r="A20" s="7" t="s">
        <v>26</v>
      </c>
      <c r="B20" s="5">
        <v>46710</v>
      </c>
      <c r="C20" s="5">
        <v>46711</v>
      </c>
      <c r="D20" s="5">
        <v>1</v>
      </c>
      <c r="E20" s="5">
        <v>25395</v>
      </c>
      <c r="F20" s="5"/>
      <c r="G20" s="5"/>
      <c r="H20" s="10" t="s">
        <v>97</v>
      </c>
    </row>
    <row r="21" spans="1:8" ht="27" x14ac:dyDescent="0.3">
      <c r="A21" s="7" t="s">
        <v>27</v>
      </c>
      <c r="B21" s="5">
        <v>2000</v>
      </c>
      <c r="C21" s="5">
        <v>521</v>
      </c>
      <c r="D21" s="5">
        <v>5000</v>
      </c>
      <c r="E21" s="5">
        <v>5000</v>
      </c>
      <c r="F21" s="5"/>
      <c r="G21" s="5"/>
      <c r="H21" s="10" t="s">
        <v>98</v>
      </c>
    </row>
    <row r="22" spans="1:8" ht="19.95" customHeight="1" x14ac:dyDescent="0.3">
      <c r="A22" s="7" t="s">
        <v>28</v>
      </c>
      <c r="B22" s="5">
        <v>450</v>
      </c>
      <c r="C22" s="5">
        <v>28</v>
      </c>
      <c r="D22" s="5">
        <v>450</v>
      </c>
      <c r="E22" s="5">
        <v>450</v>
      </c>
      <c r="F22" s="5"/>
      <c r="G22" s="5"/>
      <c r="H22" s="10" t="s">
        <v>29</v>
      </c>
    </row>
    <row r="23" spans="1:8" x14ac:dyDescent="0.3">
      <c r="A23" s="7" t="s">
        <v>30</v>
      </c>
      <c r="B23" s="5">
        <v>3500</v>
      </c>
      <c r="C23" s="5">
        <v>2878</v>
      </c>
      <c r="D23" s="5">
        <v>6000</v>
      </c>
      <c r="E23" s="5">
        <v>6000</v>
      </c>
      <c r="F23" s="5"/>
      <c r="G23" s="5"/>
      <c r="H23" s="10" t="s">
        <v>82</v>
      </c>
    </row>
    <row r="24" spans="1:8" ht="21.6" x14ac:dyDescent="0.3">
      <c r="A24" s="7" t="s">
        <v>31</v>
      </c>
      <c r="B24" s="5">
        <v>3300</v>
      </c>
      <c r="C24" s="5">
        <v>4804</v>
      </c>
      <c r="D24" s="5">
        <v>3300</v>
      </c>
      <c r="E24" s="5">
        <v>3300</v>
      </c>
      <c r="F24" s="5"/>
      <c r="G24" s="5"/>
      <c r="H24" s="10" t="s">
        <v>32</v>
      </c>
    </row>
    <row r="25" spans="1:8" ht="25.05" customHeight="1" x14ac:dyDescent="0.3">
      <c r="A25" s="7" t="s">
        <v>33</v>
      </c>
      <c r="B25" s="5">
        <v>6000</v>
      </c>
      <c r="C25" s="5">
        <v>5598</v>
      </c>
      <c r="D25" s="5">
        <v>2000</v>
      </c>
      <c r="E25" s="5">
        <v>2000</v>
      </c>
      <c r="F25" s="5"/>
      <c r="G25" s="5"/>
      <c r="H25" s="10"/>
    </row>
    <row r="26" spans="1:8" x14ac:dyDescent="0.3">
      <c r="A26" s="7" t="s">
        <v>34</v>
      </c>
      <c r="B26" s="5">
        <v>1200</v>
      </c>
      <c r="C26" s="5">
        <v>3103</v>
      </c>
      <c r="D26" s="5">
        <v>2000</v>
      </c>
      <c r="E26" s="5">
        <v>2000</v>
      </c>
      <c r="F26" s="5"/>
      <c r="G26" s="5"/>
      <c r="H26" s="10"/>
    </row>
    <row r="27" spans="1:8" x14ac:dyDescent="0.3">
      <c r="A27" s="11" t="s">
        <v>3</v>
      </c>
      <c r="B27" s="12">
        <f>SUM(B3:B26)</f>
        <v>508548</v>
      </c>
      <c r="C27" s="12">
        <f>SUM(C3:C26)</f>
        <v>337144</v>
      </c>
      <c r="D27" s="13">
        <f>SUM(D3:D26)</f>
        <v>494039</v>
      </c>
      <c r="E27" s="13">
        <f>SUM(E3:E26)</f>
        <v>519673.5</v>
      </c>
      <c r="F27" s="13">
        <f>SUM(F3:F26)</f>
        <v>0</v>
      </c>
      <c r="G27" s="14">
        <f>SUM(G3:G26)</f>
        <v>0</v>
      </c>
      <c r="H27" s="10"/>
    </row>
    <row r="28" spans="1:8" x14ac:dyDescent="0.3">
      <c r="A28" s="16"/>
      <c r="B28" s="5"/>
      <c r="C28" s="5"/>
      <c r="D28" s="5"/>
      <c r="E28" s="5"/>
      <c r="F28" s="5"/>
      <c r="G28" s="5"/>
      <c r="H28" s="18"/>
    </row>
    <row r="29" spans="1:8" ht="27" x14ac:dyDescent="0.3">
      <c r="A29" s="4" t="s">
        <v>35</v>
      </c>
      <c r="B29" s="5"/>
      <c r="C29" s="5"/>
      <c r="D29" s="5"/>
      <c r="E29" s="5"/>
      <c r="F29" s="5"/>
      <c r="G29" s="5"/>
      <c r="H29" s="18"/>
    </row>
    <row r="30" spans="1:8" ht="22.05" customHeight="1" x14ac:dyDescent="0.3">
      <c r="A30" s="7" t="s">
        <v>36</v>
      </c>
      <c r="B30" s="5">
        <v>250</v>
      </c>
      <c r="C30" s="5">
        <v>0</v>
      </c>
      <c r="D30" s="5">
        <v>250</v>
      </c>
      <c r="E30" s="5">
        <v>250</v>
      </c>
      <c r="F30" s="5"/>
      <c r="G30" s="5"/>
      <c r="H30" s="19"/>
    </row>
    <row r="31" spans="1:8" ht="27" x14ac:dyDescent="0.3">
      <c r="A31" s="7" t="s">
        <v>37</v>
      </c>
      <c r="B31" s="5">
        <v>200</v>
      </c>
      <c r="C31" s="5">
        <v>0</v>
      </c>
      <c r="D31" s="5">
        <v>200</v>
      </c>
      <c r="E31" s="5">
        <v>200</v>
      </c>
      <c r="F31" s="5"/>
      <c r="G31" s="5"/>
      <c r="H31" s="20"/>
    </row>
    <row r="32" spans="1:8" x14ac:dyDescent="0.3">
      <c r="A32" s="7" t="s">
        <v>38</v>
      </c>
      <c r="B32" s="5">
        <v>100</v>
      </c>
      <c r="C32" s="5">
        <v>1000</v>
      </c>
      <c r="D32" s="5">
        <v>100</v>
      </c>
      <c r="E32" s="5">
        <v>100</v>
      </c>
      <c r="F32" s="5"/>
      <c r="G32" s="5"/>
      <c r="H32" s="20"/>
    </row>
    <row r="33" spans="1:8" ht="25.05" customHeight="1" x14ac:dyDescent="0.3">
      <c r="A33" s="7" t="s">
        <v>39</v>
      </c>
      <c r="B33" s="17">
        <v>13000</v>
      </c>
      <c r="C33" s="17">
        <v>9799</v>
      </c>
      <c r="D33" s="17">
        <v>13000</v>
      </c>
      <c r="E33" s="17">
        <v>13000</v>
      </c>
      <c r="F33" s="17"/>
      <c r="G33" s="17"/>
      <c r="H33" s="20"/>
    </row>
    <row r="34" spans="1:8" x14ac:dyDescent="0.3">
      <c r="A34" s="7" t="s">
        <v>40</v>
      </c>
      <c r="B34" s="17">
        <v>3000</v>
      </c>
      <c r="C34" s="17"/>
      <c r="D34" s="17">
        <v>3000</v>
      </c>
      <c r="E34" s="17">
        <v>3000</v>
      </c>
      <c r="F34" s="17"/>
      <c r="G34" s="17"/>
      <c r="H34" s="20"/>
    </row>
    <row r="35" spans="1:8" ht="27" x14ac:dyDescent="0.3">
      <c r="A35" s="4" t="s">
        <v>35</v>
      </c>
      <c r="B35" s="12">
        <f>SUM(B30:B34)</f>
        <v>16550</v>
      </c>
      <c r="C35" s="12">
        <f>SUM(C30:C33)</f>
        <v>10799</v>
      </c>
      <c r="D35" s="13">
        <f>SUM(D30:D34)</f>
        <v>16550</v>
      </c>
      <c r="E35" s="13">
        <f>SUM(E30:E34)</f>
        <v>16550</v>
      </c>
      <c r="F35" s="13">
        <f>SUM(F30:F33)</f>
        <v>0</v>
      </c>
      <c r="G35" s="14">
        <f>SUM(G30:G33)</f>
        <v>0</v>
      </c>
      <c r="H35" s="21"/>
    </row>
    <row r="36" spans="1:8" x14ac:dyDescent="0.3">
      <c r="A36" s="7"/>
      <c r="B36" s="15"/>
      <c r="C36" s="15"/>
      <c r="D36" s="15"/>
      <c r="E36" s="15"/>
      <c r="F36" s="15"/>
      <c r="G36" s="15"/>
      <c r="H36" s="20"/>
    </row>
    <row r="37" spans="1:8" x14ac:dyDescent="0.3">
      <c r="A37" s="4" t="s">
        <v>41</v>
      </c>
      <c r="B37" s="5"/>
      <c r="C37" s="5"/>
      <c r="D37" s="5"/>
      <c r="E37" s="5"/>
      <c r="F37" s="5"/>
      <c r="G37" s="5"/>
      <c r="H37" s="22"/>
    </row>
    <row r="38" spans="1:8" x14ac:dyDescent="0.3">
      <c r="A38" s="7" t="s">
        <v>42</v>
      </c>
      <c r="B38" s="5">
        <v>95000</v>
      </c>
      <c r="C38" s="5">
        <v>45953</v>
      </c>
      <c r="D38" s="5">
        <v>95000</v>
      </c>
      <c r="E38" s="5">
        <v>95000</v>
      </c>
      <c r="F38" s="5"/>
      <c r="G38" s="5"/>
      <c r="H38" s="18"/>
    </row>
    <row r="39" spans="1:8" ht="21.6" x14ac:dyDescent="0.3">
      <c r="A39" s="7" t="s">
        <v>43</v>
      </c>
      <c r="B39" s="5">
        <v>7000</v>
      </c>
      <c r="C39" s="5">
        <v>853</v>
      </c>
      <c r="D39" s="5">
        <v>7000</v>
      </c>
      <c r="E39" s="5">
        <v>7000</v>
      </c>
      <c r="F39" s="5"/>
      <c r="G39" s="5"/>
      <c r="H39" s="10" t="s">
        <v>44</v>
      </c>
    </row>
    <row r="40" spans="1:8" x14ac:dyDescent="0.3">
      <c r="A40" s="7" t="s">
        <v>45</v>
      </c>
      <c r="B40" s="5">
        <v>55000</v>
      </c>
      <c r="C40" s="5">
        <v>28405</v>
      </c>
      <c r="D40" s="5">
        <v>55000</v>
      </c>
      <c r="E40" s="5">
        <v>55000</v>
      </c>
      <c r="F40" s="5"/>
      <c r="G40" s="5"/>
      <c r="H40" s="19"/>
    </row>
    <row r="41" spans="1:8" ht="27" x14ac:dyDescent="0.3">
      <c r="A41" s="7" t="s">
        <v>46</v>
      </c>
      <c r="B41" s="23">
        <v>8000</v>
      </c>
      <c r="C41" s="23">
        <v>0</v>
      </c>
      <c r="D41" s="23">
        <v>8000</v>
      </c>
      <c r="E41" s="23">
        <v>8000</v>
      </c>
      <c r="F41" s="23"/>
      <c r="G41" s="23"/>
      <c r="H41" s="10"/>
    </row>
    <row r="42" spans="1:8" x14ac:dyDescent="0.3">
      <c r="A42" s="11" t="s">
        <v>41</v>
      </c>
      <c r="B42" s="12"/>
      <c r="C42" s="12">
        <f>SUM(C38:C41)</f>
        <v>75211</v>
      </c>
      <c r="D42" s="13">
        <f>SUM(D38:D41)</f>
        <v>165000</v>
      </c>
      <c r="E42" s="13">
        <f>SUM(E38:E41)</f>
        <v>165000</v>
      </c>
      <c r="F42" s="13">
        <f>SUM(F38:F41)</f>
        <v>0</v>
      </c>
      <c r="G42" s="14">
        <f>SUM(G38:G41)</f>
        <v>0</v>
      </c>
      <c r="H42" s="10"/>
    </row>
    <row r="45" spans="1:8" x14ac:dyDescent="0.3">
      <c r="A45" s="29" t="s">
        <v>100</v>
      </c>
      <c r="D45" s="33">
        <f>D27+D35+D42</f>
        <v>675589</v>
      </c>
      <c r="E45" s="33">
        <f>E27+E35+E42</f>
        <v>701223.5</v>
      </c>
    </row>
  </sheetData>
  <pageMargins left="0.7" right="0.7" top="0.75" bottom="0.75" header="0.3" footer="0.3"/>
  <pageSetup orientation="landscape" r:id="rId1"/>
  <headerFooter>
    <oddHeader xml:space="preserve">&amp;C2021 Highway Budget 
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17" sqref="G17"/>
    </sheetView>
  </sheetViews>
  <sheetFormatPr defaultRowHeight="14.4" x14ac:dyDescent="0.3"/>
  <cols>
    <col min="1" max="1" width="20.77734375" customWidth="1"/>
    <col min="2" max="2" width="18.77734375" customWidth="1"/>
    <col min="3" max="3" width="15.77734375" style="35" customWidth="1"/>
    <col min="4" max="7" width="15.77734375" customWidth="1"/>
    <col min="8" max="12" width="20.77734375" customWidth="1"/>
  </cols>
  <sheetData>
    <row r="1" spans="1:9" x14ac:dyDescent="0.3">
      <c r="A1" s="27" t="s">
        <v>87</v>
      </c>
      <c r="B1" s="27"/>
      <c r="C1" s="34"/>
      <c r="D1" s="27"/>
      <c r="E1" s="27"/>
      <c r="F1" s="24"/>
      <c r="H1" s="24"/>
      <c r="I1" s="24"/>
    </row>
    <row r="2" spans="1:9" x14ac:dyDescent="0.3">
      <c r="F2" s="24"/>
      <c r="H2" s="24"/>
      <c r="I2" s="24"/>
    </row>
    <row r="3" spans="1:9" x14ac:dyDescent="0.3">
      <c r="C3" s="34" t="s">
        <v>51</v>
      </c>
      <c r="D3" s="27" t="s">
        <v>52</v>
      </c>
      <c r="E3" s="27" t="s">
        <v>53</v>
      </c>
      <c r="F3" s="28" t="s">
        <v>54</v>
      </c>
      <c r="G3" s="27" t="s">
        <v>56</v>
      </c>
      <c r="H3" s="24"/>
      <c r="I3" s="24"/>
    </row>
    <row r="4" spans="1:9" x14ac:dyDescent="0.3">
      <c r="A4" s="29" t="s">
        <v>47</v>
      </c>
      <c r="F4" s="24"/>
      <c r="H4" s="24"/>
      <c r="I4" s="24"/>
    </row>
    <row r="5" spans="1:9" x14ac:dyDescent="0.3">
      <c r="F5" s="24"/>
      <c r="H5" s="24"/>
      <c r="I5" s="24"/>
    </row>
    <row r="6" spans="1:9" x14ac:dyDescent="0.3">
      <c r="B6" t="s">
        <v>83</v>
      </c>
      <c r="C6" s="35">
        <v>40</v>
      </c>
      <c r="D6" s="24">
        <v>35.700000000000003</v>
      </c>
      <c r="E6" s="24">
        <f>SUM(C6*D6)</f>
        <v>1428</v>
      </c>
      <c r="F6">
        <v>52</v>
      </c>
      <c r="G6" s="24">
        <f>SUM(E6*F6)</f>
        <v>74256</v>
      </c>
      <c r="H6" s="24"/>
      <c r="I6" s="25"/>
    </row>
    <row r="7" spans="1:9" x14ac:dyDescent="0.3">
      <c r="B7" t="s">
        <v>84</v>
      </c>
      <c r="C7" s="35">
        <v>40</v>
      </c>
      <c r="D7" s="24">
        <v>0</v>
      </c>
      <c r="E7" s="24">
        <f>SUM(C7*D7)</f>
        <v>0</v>
      </c>
      <c r="F7">
        <v>52</v>
      </c>
      <c r="G7" s="24">
        <f>SUM(E7*F7)</f>
        <v>0</v>
      </c>
      <c r="H7" s="24"/>
      <c r="I7" s="24"/>
    </row>
    <row r="8" spans="1:9" x14ac:dyDescent="0.3">
      <c r="D8" s="24"/>
      <c r="E8" s="24"/>
      <c r="G8" s="24"/>
      <c r="H8" s="24"/>
      <c r="I8" s="24"/>
    </row>
    <row r="9" spans="1:9" x14ac:dyDescent="0.3">
      <c r="C9" s="35" t="s">
        <v>57</v>
      </c>
      <c r="D9" s="24"/>
      <c r="E9" s="24"/>
      <c r="F9" t="s">
        <v>55</v>
      </c>
      <c r="G9" s="24">
        <f>SUM(G6,G7)</f>
        <v>74256</v>
      </c>
      <c r="H9" s="24"/>
      <c r="I9" s="25"/>
    </row>
    <row r="10" spans="1:9" x14ac:dyDescent="0.3">
      <c r="D10" s="24"/>
      <c r="E10" s="24"/>
      <c r="G10" s="24"/>
      <c r="I10" s="25"/>
    </row>
    <row r="11" spans="1:9" x14ac:dyDescent="0.3">
      <c r="A11" s="29" t="s">
        <v>58</v>
      </c>
      <c r="B11" t="s">
        <v>59</v>
      </c>
      <c r="C11" s="35">
        <v>215</v>
      </c>
      <c r="D11" s="24">
        <v>47</v>
      </c>
      <c r="E11" s="24">
        <f>SUM(C11*D11)</f>
        <v>10105</v>
      </c>
      <c r="G11" s="24">
        <f>SUM(D11*C11)</f>
        <v>10105</v>
      </c>
      <c r="H11" s="24"/>
      <c r="I11" s="25"/>
    </row>
    <row r="12" spans="1:9" x14ac:dyDescent="0.3">
      <c r="B12" s="24" t="s">
        <v>93</v>
      </c>
      <c r="H12" s="24"/>
      <c r="I12" s="25"/>
    </row>
    <row r="13" spans="1:9" x14ac:dyDescent="0.3">
      <c r="A13" s="29" t="s">
        <v>48</v>
      </c>
      <c r="D13" s="24"/>
      <c r="E13" s="24"/>
      <c r="G13" s="24"/>
      <c r="H13" s="24"/>
      <c r="I13" s="25"/>
    </row>
    <row r="14" spans="1:9" x14ac:dyDescent="0.3">
      <c r="D14" s="24"/>
      <c r="G14" s="24"/>
      <c r="H14" s="24"/>
      <c r="I14" s="24"/>
    </row>
    <row r="15" spans="1:9" x14ac:dyDescent="0.3">
      <c r="B15" t="s">
        <v>92</v>
      </c>
      <c r="C15" s="35">
        <v>13</v>
      </c>
      <c r="D15" s="24">
        <v>17.75</v>
      </c>
      <c r="E15" s="24">
        <f>SUM(C15*D15)</f>
        <v>230.75</v>
      </c>
      <c r="F15">
        <v>52</v>
      </c>
      <c r="G15" s="24">
        <f>SUM(E15*F15)</f>
        <v>11999</v>
      </c>
      <c r="H15" s="24"/>
      <c r="I15" s="24"/>
    </row>
    <row r="16" spans="1:9" x14ac:dyDescent="0.3">
      <c r="D16" s="24"/>
      <c r="E16" s="24"/>
      <c r="G16" s="24"/>
      <c r="H16" s="24"/>
      <c r="I16" s="24"/>
    </row>
    <row r="17" spans="1:9" x14ac:dyDescent="0.3">
      <c r="B17" t="s">
        <v>85</v>
      </c>
      <c r="C17" s="35">
        <v>24</v>
      </c>
      <c r="D17" s="26">
        <v>18</v>
      </c>
      <c r="E17" s="26">
        <f>SUM(C17*D17)</f>
        <v>432</v>
      </c>
      <c r="F17">
        <v>52</v>
      </c>
      <c r="G17" s="26">
        <f>SUM(E17*F17)</f>
        <v>22464</v>
      </c>
      <c r="H17" s="24"/>
      <c r="I17" s="24"/>
    </row>
    <row r="18" spans="1:9" x14ac:dyDescent="0.3">
      <c r="B18" t="s">
        <v>86</v>
      </c>
      <c r="F18" s="24"/>
      <c r="G18" s="24">
        <v>5000</v>
      </c>
      <c r="H18" s="24"/>
      <c r="I18" s="24"/>
    </row>
    <row r="19" spans="1:9" x14ac:dyDescent="0.3">
      <c r="F19" s="24"/>
      <c r="G19" s="24"/>
      <c r="H19" s="24"/>
      <c r="I19" s="24"/>
    </row>
    <row r="20" spans="1:9" x14ac:dyDescent="0.3">
      <c r="B20" t="s">
        <v>50</v>
      </c>
      <c r="F20" s="24"/>
      <c r="G20" s="24">
        <f>SUM(G15,G17,G18)</f>
        <v>39463</v>
      </c>
      <c r="H20" s="24"/>
      <c r="I20" s="24"/>
    </row>
    <row r="21" spans="1:9" x14ac:dyDescent="0.3">
      <c r="F21" s="24"/>
      <c r="H21" s="24"/>
      <c r="I21" s="24"/>
    </row>
    <row r="22" spans="1:9" x14ac:dyDescent="0.3">
      <c r="A22" s="29" t="s">
        <v>49</v>
      </c>
      <c r="B22" s="32" t="s">
        <v>94</v>
      </c>
      <c r="C22" s="36">
        <v>40</v>
      </c>
      <c r="D22" s="24">
        <v>40.799999999999997</v>
      </c>
      <c r="E22" s="24">
        <f>SUM(C22*D22)</f>
        <v>1632</v>
      </c>
      <c r="F22">
        <v>52</v>
      </c>
      <c r="G22" s="24">
        <f>SUM(E22*F22)</f>
        <v>84864</v>
      </c>
      <c r="H22" s="24"/>
      <c r="I22" s="24"/>
    </row>
    <row r="23" spans="1:9" x14ac:dyDescent="0.3">
      <c r="B23" s="29"/>
      <c r="C23" s="37"/>
      <c r="D23" s="29"/>
      <c r="E23" s="29"/>
      <c r="F23" s="29"/>
      <c r="G23" s="29"/>
    </row>
    <row r="24" spans="1:9" x14ac:dyDescent="0.3">
      <c r="B24" s="29"/>
      <c r="C24" s="37"/>
      <c r="D24" s="29"/>
      <c r="E24" s="29"/>
      <c r="F24" s="29"/>
      <c r="G24" s="29"/>
    </row>
    <row r="25" spans="1:9" x14ac:dyDescent="0.3">
      <c r="B25" s="29"/>
      <c r="C25" s="37"/>
      <c r="D25" s="29"/>
      <c r="E25" s="29"/>
      <c r="F25" s="29"/>
      <c r="G25" s="29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D21" sqref="D21"/>
    </sheetView>
  </sheetViews>
  <sheetFormatPr defaultRowHeight="14.4" x14ac:dyDescent="0.3"/>
  <cols>
    <col min="1" max="9" width="12.77734375" customWidth="1"/>
  </cols>
  <sheetData>
    <row r="1" spans="1:9" x14ac:dyDescent="0.3">
      <c r="A1" s="29" t="s">
        <v>60</v>
      </c>
      <c r="B1" s="29"/>
      <c r="C1" s="29"/>
      <c r="D1" s="29"/>
      <c r="E1" s="29"/>
    </row>
    <row r="2" spans="1:9" x14ac:dyDescent="0.3">
      <c r="F2" s="24"/>
      <c r="H2" s="24"/>
      <c r="I2" s="24"/>
    </row>
    <row r="3" spans="1:9" x14ac:dyDescent="0.3">
      <c r="B3" t="s">
        <v>61</v>
      </c>
      <c r="F3" t="s">
        <v>88</v>
      </c>
      <c r="H3" s="24"/>
      <c r="I3" s="24"/>
    </row>
    <row r="4" spans="1:9" x14ac:dyDescent="0.3">
      <c r="B4" t="s">
        <v>62</v>
      </c>
      <c r="D4">
        <v>481</v>
      </c>
      <c r="F4" s="24">
        <v>85</v>
      </c>
      <c r="H4" s="24">
        <f>SUM(D4*F4)</f>
        <v>40885</v>
      </c>
      <c r="I4" s="24"/>
    </row>
    <row r="5" spans="1:9" x14ac:dyDescent="0.3">
      <c r="B5" t="s">
        <v>63</v>
      </c>
      <c r="D5">
        <v>208</v>
      </c>
      <c r="F5" s="24">
        <v>65</v>
      </c>
      <c r="H5" s="24">
        <f>SUM(D5*F5)</f>
        <v>13520</v>
      </c>
      <c r="I5" s="24"/>
    </row>
    <row r="6" spans="1:9" x14ac:dyDescent="0.3">
      <c r="B6" t="s">
        <v>64</v>
      </c>
      <c r="D6">
        <v>527.79999999999995</v>
      </c>
      <c r="F6" s="24">
        <v>70</v>
      </c>
      <c r="H6" s="24">
        <f>SUM(D6*F6)</f>
        <v>36946</v>
      </c>
      <c r="I6" s="24"/>
    </row>
    <row r="7" spans="1:9" x14ac:dyDescent="0.3">
      <c r="B7" t="s">
        <v>65</v>
      </c>
      <c r="D7">
        <v>91.2</v>
      </c>
      <c r="F7" s="24">
        <v>85</v>
      </c>
      <c r="H7" s="24">
        <f>SUM(D7*F7)</f>
        <v>7752</v>
      </c>
      <c r="I7" s="24"/>
    </row>
    <row r="8" spans="1:9" x14ac:dyDescent="0.3">
      <c r="D8" t="s">
        <v>66</v>
      </c>
      <c r="F8" s="24"/>
      <c r="H8" s="24">
        <f>SUM(H4:H7)</f>
        <v>99103</v>
      </c>
      <c r="I8" s="24"/>
    </row>
    <row r="9" spans="1:9" x14ac:dyDescent="0.3">
      <c r="F9" s="24"/>
      <c r="H9" s="24"/>
      <c r="I9" s="24"/>
    </row>
    <row r="10" spans="1:9" x14ac:dyDescent="0.3">
      <c r="B10" t="s">
        <v>67</v>
      </c>
      <c r="D10">
        <v>861.60400000000004</v>
      </c>
      <c r="F10" s="24">
        <v>56.65</v>
      </c>
      <c r="H10" s="24">
        <f>SUM(D10*F10)</f>
        <v>48809.866600000001</v>
      </c>
    </row>
    <row r="11" spans="1:9" x14ac:dyDescent="0.3">
      <c r="F11" s="24" t="s">
        <v>68</v>
      </c>
    </row>
    <row r="12" spans="1:9" x14ac:dyDescent="0.3">
      <c r="F12" s="24" t="s">
        <v>69</v>
      </c>
    </row>
    <row r="13" spans="1:9" x14ac:dyDescent="0.3">
      <c r="F13" s="24" t="s">
        <v>70</v>
      </c>
    </row>
    <row r="14" spans="1:9" x14ac:dyDescent="0.3">
      <c r="F14" s="24"/>
    </row>
    <row r="15" spans="1:9" x14ac:dyDescent="0.3">
      <c r="A15" s="29" t="s">
        <v>78</v>
      </c>
      <c r="B15" s="29"/>
      <c r="C15" s="29"/>
    </row>
    <row r="17" spans="2:9" x14ac:dyDescent="0.3">
      <c r="B17" t="s">
        <v>71</v>
      </c>
      <c r="H17" s="24"/>
      <c r="I17" s="24"/>
    </row>
    <row r="18" spans="2:9" x14ac:dyDescent="0.3">
      <c r="F18" t="s">
        <v>88</v>
      </c>
      <c r="H18" s="24"/>
      <c r="I18" s="24"/>
    </row>
    <row r="19" spans="2:9" x14ac:dyDescent="0.3">
      <c r="B19" t="s">
        <v>72</v>
      </c>
      <c r="D19">
        <v>52.58</v>
      </c>
      <c r="F19" s="24">
        <v>85</v>
      </c>
      <c r="H19" s="24">
        <f>SUM(D19*F19)</f>
        <v>4469.3</v>
      </c>
      <c r="I19" s="24"/>
    </row>
    <row r="20" spans="2:9" x14ac:dyDescent="0.3">
      <c r="B20" t="s">
        <v>63</v>
      </c>
      <c r="D20">
        <v>17.329999999999998</v>
      </c>
      <c r="F20" s="24">
        <v>65</v>
      </c>
      <c r="H20" s="24">
        <f>SUM(D20*F20)</f>
        <v>1126.4499999999998</v>
      </c>
      <c r="I20" s="24"/>
    </row>
    <row r="21" spans="2:9" x14ac:dyDescent="0.3">
      <c r="B21" t="s">
        <v>73</v>
      </c>
      <c r="D21">
        <v>31.5</v>
      </c>
      <c r="F21" s="24">
        <v>70</v>
      </c>
      <c r="H21" s="24">
        <f>SUM(D21*F21)</f>
        <v>2205</v>
      </c>
      <c r="I21" s="24"/>
    </row>
    <row r="22" spans="2:9" x14ac:dyDescent="0.3">
      <c r="F22" s="24"/>
      <c r="H22" s="24"/>
      <c r="I22" s="24"/>
    </row>
    <row r="23" spans="2:9" x14ac:dyDescent="0.3">
      <c r="B23" t="s">
        <v>74</v>
      </c>
      <c r="G23" t="s">
        <v>66</v>
      </c>
      <c r="H23" s="24">
        <f>SUM(H19:H22)</f>
        <v>7800.75</v>
      </c>
      <c r="I23" s="24"/>
    </row>
    <row r="24" spans="2:9" x14ac:dyDescent="0.3">
      <c r="E24" s="24">
        <f>H23</f>
        <v>7800.75</v>
      </c>
      <c r="F24" s="30">
        <v>12</v>
      </c>
      <c r="G24" s="24">
        <f>SUM(E24*F24)</f>
        <v>93609</v>
      </c>
      <c r="H24" s="24"/>
      <c r="I24" s="24"/>
    </row>
    <row r="25" spans="2:9" x14ac:dyDescent="0.3">
      <c r="F25" s="24"/>
      <c r="H25" s="24"/>
      <c r="I25" s="24"/>
    </row>
    <row r="26" spans="2:9" x14ac:dyDescent="0.3">
      <c r="B26" t="s">
        <v>75</v>
      </c>
      <c r="C26" s="31">
        <v>76.98</v>
      </c>
      <c r="D26" t="s">
        <v>76</v>
      </c>
      <c r="F26" s="24">
        <v>56.68</v>
      </c>
      <c r="H26" s="26">
        <f>SUM(C26*F26)</f>
        <v>4363.2264000000005</v>
      </c>
      <c r="I26" s="24"/>
    </row>
    <row r="27" spans="2:9" x14ac:dyDescent="0.3">
      <c r="C27" s="26"/>
      <c r="E27" s="26">
        <f>H26</f>
        <v>4363.2264000000005</v>
      </c>
      <c r="F27" s="30">
        <v>12</v>
      </c>
      <c r="G27" s="24">
        <f>SUM(E27*F27)</f>
        <v>52358.716800000009</v>
      </c>
      <c r="H27" s="24"/>
      <c r="I27" s="24"/>
    </row>
    <row r="28" spans="2:9" x14ac:dyDescent="0.3">
      <c r="F28" s="24"/>
      <c r="H28" s="24"/>
      <c r="I28" s="24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"/>
    </sheetView>
  </sheetViews>
  <sheetFormatPr defaultRowHeight="14.4" x14ac:dyDescent="0.3"/>
  <cols>
    <col min="1" max="1" width="14.6640625" customWidth="1"/>
    <col min="2" max="2" width="24.6640625" customWidth="1"/>
    <col min="3" max="3" width="16.33203125" customWidth="1"/>
    <col min="4" max="4" width="18.21875" customWidth="1"/>
    <col min="5" max="5" width="19" customWidth="1"/>
    <col min="6" max="6" width="12.88671875" customWidth="1"/>
    <col min="7" max="7" width="15.5546875" customWidth="1"/>
  </cols>
  <sheetData>
    <row r="1" spans="1:7" x14ac:dyDescent="0.3">
      <c r="A1" s="27" t="s">
        <v>105</v>
      </c>
      <c r="B1" s="27"/>
      <c r="C1" s="34"/>
      <c r="D1" s="27"/>
      <c r="E1" s="27"/>
      <c r="F1" s="24"/>
    </row>
    <row r="2" spans="1:7" x14ac:dyDescent="0.3">
      <c r="C2" s="35"/>
      <c r="F2" s="24"/>
    </row>
    <row r="3" spans="1:7" x14ac:dyDescent="0.3">
      <c r="C3" s="34" t="s">
        <v>51</v>
      </c>
      <c r="D3" s="27" t="s">
        <v>52</v>
      </c>
      <c r="E3" s="27" t="s">
        <v>53</v>
      </c>
      <c r="F3" s="28" t="s">
        <v>54</v>
      </c>
      <c r="G3" s="27" t="s">
        <v>56</v>
      </c>
    </row>
    <row r="4" spans="1:7" x14ac:dyDescent="0.3">
      <c r="A4" s="29" t="s">
        <v>47</v>
      </c>
      <c r="C4" s="35"/>
      <c r="F4" s="24"/>
    </row>
    <row r="5" spans="1:7" x14ac:dyDescent="0.3">
      <c r="C5" s="35"/>
      <c r="F5" s="24"/>
    </row>
    <row r="6" spans="1:7" x14ac:dyDescent="0.3">
      <c r="B6" t="s">
        <v>83</v>
      </c>
      <c r="C6" s="35">
        <v>40</v>
      </c>
      <c r="D6" s="24">
        <v>35.700000000000003</v>
      </c>
      <c r="E6" s="24">
        <f>SUM(C6*D6)</f>
        <v>1428</v>
      </c>
      <c r="F6">
        <v>52</v>
      </c>
      <c r="G6" s="24">
        <f>SUM(E6*F6)</f>
        <v>74256</v>
      </c>
    </row>
    <row r="7" spans="1:7" x14ac:dyDescent="0.3">
      <c r="B7" t="s">
        <v>84</v>
      </c>
      <c r="C7" s="35">
        <v>40</v>
      </c>
      <c r="D7" s="24">
        <v>0</v>
      </c>
      <c r="E7" s="24">
        <f>SUM(C7*D7)</f>
        <v>0</v>
      </c>
      <c r="F7">
        <v>52</v>
      </c>
      <c r="G7" s="24">
        <f>SUM(E7*F7)</f>
        <v>0</v>
      </c>
    </row>
    <row r="8" spans="1:7" x14ac:dyDescent="0.3">
      <c r="C8" s="35"/>
      <c r="D8" s="24"/>
      <c r="E8" s="24"/>
      <c r="G8" s="24"/>
    </row>
    <row r="9" spans="1:7" x14ac:dyDescent="0.3">
      <c r="C9" s="35" t="s">
        <v>57</v>
      </c>
      <c r="D9" s="24"/>
      <c r="E9" s="24"/>
      <c r="F9" t="s">
        <v>55</v>
      </c>
      <c r="G9" s="24">
        <f>SUM(G6,G7)</f>
        <v>74256</v>
      </c>
    </row>
    <row r="10" spans="1:7" x14ac:dyDescent="0.3">
      <c r="C10" s="35"/>
      <c r="D10" s="24"/>
      <c r="E10" s="24"/>
      <c r="G10" s="24"/>
    </row>
    <row r="11" spans="1:7" x14ac:dyDescent="0.3">
      <c r="A11" s="29" t="s">
        <v>58</v>
      </c>
      <c r="B11" t="s">
        <v>59</v>
      </c>
      <c r="C11" s="35">
        <v>215</v>
      </c>
      <c r="D11" s="24">
        <v>47</v>
      </c>
      <c r="E11" s="24">
        <f>SUM(C11*D11)</f>
        <v>10105</v>
      </c>
      <c r="G11" s="24">
        <f>SUM(D11*C11)</f>
        <v>10105</v>
      </c>
    </row>
    <row r="12" spans="1:7" x14ac:dyDescent="0.3">
      <c r="B12" s="24" t="s">
        <v>93</v>
      </c>
      <c r="C12" s="35"/>
    </row>
    <row r="13" spans="1:7" x14ac:dyDescent="0.3">
      <c r="A13" s="29" t="s">
        <v>48</v>
      </c>
      <c r="C13" s="35"/>
      <c r="D13" s="24"/>
      <c r="E13" s="24"/>
      <c r="G13" s="24"/>
    </row>
    <row r="14" spans="1:7" x14ac:dyDescent="0.3">
      <c r="C14" s="35"/>
      <c r="D14" s="24"/>
      <c r="G14" s="24"/>
    </row>
    <row r="15" spans="1:7" x14ac:dyDescent="0.3">
      <c r="B15" t="s">
        <v>92</v>
      </c>
      <c r="C15" s="35">
        <v>6.5</v>
      </c>
      <c r="D15" s="24">
        <v>17.75</v>
      </c>
      <c r="E15" s="24">
        <f>SUM(C15*D15)</f>
        <v>115.375</v>
      </c>
      <c r="F15">
        <v>52</v>
      </c>
      <c r="G15" s="24">
        <f>SUM(E15*F15)</f>
        <v>5999.5</v>
      </c>
    </row>
    <row r="16" spans="1:7" x14ac:dyDescent="0.3">
      <c r="C16" s="35"/>
      <c r="D16" s="24"/>
      <c r="E16" s="24"/>
      <c r="G16" s="24"/>
    </row>
    <row r="17" spans="1:7" x14ac:dyDescent="0.3">
      <c r="B17" t="s">
        <v>85</v>
      </c>
      <c r="C17" s="35">
        <v>24</v>
      </c>
      <c r="D17" s="24">
        <v>23</v>
      </c>
      <c r="E17" s="26">
        <f>SUM(C17*D17)</f>
        <v>552</v>
      </c>
      <c r="F17">
        <v>52</v>
      </c>
      <c r="G17" s="26">
        <f>SUM(E17*F17)</f>
        <v>28704</v>
      </c>
    </row>
    <row r="18" spans="1:7" x14ac:dyDescent="0.3">
      <c r="B18" t="s">
        <v>86</v>
      </c>
      <c r="C18" s="35"/>
      <c r="F18" s="24"/>
      <c r="G18" s="24">
        <v>5000</v>
      </c>
    </row>
    <row r="19" spans="1:7" x14ac:dyDescent="0.3">
      <c r="C19" s="35"/>
      <c r="F19" s="24"/>
      <c r="G19" s="24"/>
    </row>
    <row r="20" spans="1:7" x14ac:dyDescent="0.3">
      <c r="B20" t="s">
        <v>50</v>
      </c>
      <c r="C20" s="35"/>
      <c r="F20" s="24"/>
      <c r="G20" s="24">
        <f>SUM(G15,G17,G18)</f>
        <v>39703.5</v>
      </c>
    </row>
    <row r="21" spans="1:7" x14ac:dyDescent="0.3">
      <c r="C21" s="35"/>
      <c r="F21" s="24"/>
    </row>
    <row r="22" spans="1:7" x14ac:dyDescent="0.3">
      <c r="A22" s="29" t="s">
        <v>49</v>
      </c>
      <c r="B22" s="32" t="s">
        <v>94</v>
      </c>
      <c r="C22" s="36">
        <v>40</v>
      </c>
      <c r="D22" s="24">
        <v>40.799999999999997</v>
      </c>
      <c r="E22" s="24">
        <f>SUM(C22*D22)</f>
        <v>1632</v>
      </c>
      <c r="F22">
        <v>52</v>
      </c>
      <c r="G22" s="24">
        <f>SUM(E22*F22)</f>
        <v>84864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Budget</vt:lpstr>
      <vt:lpstr>2021 Dept Salary info</vt:lpstr>
      <vt:lpstr>comps</vt:lpstr>
      <vt:lpstr>2021 BOS Salary Info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Highway</dc:creator>
  <cp:lastModifiedBy>Highway</cp:lastModifiedBy>
  <cp:lastPrinted>2020-12-22T03:40:48Z</cp:lastPrinted>
  <dcterms:created xsi:type="dcterms:W3CDTF">2019-11-15T22:28:42Z</dcterms:created>
  <dcterms:modified xsi:type="dcterms:W3CDTF">2020-12-22T03:41:23Z</dcterms:modified>
</cp:coreProperties>
</file>