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ir1\OneDrive - Medtronic PLC\Downloads\"/>
    </mc:Choice>
  </mc:AlternateContent>
  <xr:revisionPtr revIDLastSave="0" documentId="8_{3333450E-501E-4FA3-88DE-4025505FB178}" xr6:coauthVersionLast="46" xr6:coauthVersionMax="46" xr10:uidLastSave="{00000000-0000-0000-0000-000000000000}"/>
  <bookViews>
    <workbookView xWindow="-120" yWindow="-120" windowWidth="29040" windowHeight="15840" tabRatio="673" activeTab="1" xr2:uid="{00000000-000D-0000-FFFF-FFFF00000000}"/>
  </bookViews>
  <sheets>
    <sheet name="BudCom Revenue worksheet" sheetId="6" r:id="rId1"/>
    <sheet name="BudCom Expense worksheet" sheetId="7" r:id="rId2"/>
    <sheet name="Attendance" sheetId="11" r:id="rId3"/>
    <sheet name="80-20 rule" sheetId="10" r:id="rId4"/>
    <sheet name="Public Hearing" sheetId="8" r:id="rId5"/>
    <sheet name="MS-737 Cover" sheetId="9" r:id="rId6"/>
    <sheet name="MS-737 Appropriations" sheetId="1" r:id="rId7"/>
    <sheet name="MS-737 Warrant Articles" sheetId="2" r:id="rId8"/>
    <sheet name="MS-737 Revenues" sheetId="3" r:id="rId9"/>
    <sheet name="MS-737 Budget Summary" sheetId="4" r:id="rId10"/>
    <sheet name="MS-737 Supplemental Schedule" sheetId="5" r:id="rId11"/>
  </sheets>
  <definedNames>
    <definedName name="_xlnm._FilterDatabase" localSheetId="3" hidden="1">'80-20 rule'!$E$2:$G$2</definedName>
    <definedName name="_xlnm._FilterDatabase" localSheetId="1" hidden="1">'BudCom Expense worksheet'!$A$1:$Q$1</definedName>
    <definedName name="_xlnm._FilterDatabase" localSheetId="4" hidden="1">'Public Hearing'!$A$2:$O$2</definedName>
    <definedName name="_xlnm.Print_Titles" localSheetId="9">'MS-737 Budget Summary'!$1:$1</definedName>
    <definedName name="_xlnm.Print_Titles" localSheetId="8">'MS-737 Revenues'!$1:$1</definedName>
    <definedName name="_xlnm.Print_Titles" localSheetId="10">'MS-737 Supplemental Schedule'!$1:$1</definedName>
    <definedName name="_xlnm.Print_Titles" localSheetId="7">'MS-737 Warrant Articles'!$1:$1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H14" i="2"/>
  <c r="H12" i="2"/>
  <c r="H10" i="2"/>
  <c r="H8" i="2"/>
  <c r="H6" i="2"/>
  <c r="F16" i="2"/>
  <c r="F14" i="2"/>
  <c r="F12" i="2"/>
  <c r="F10" i="2"/>
  <c r="C9" i="2"/>
  <c r="F8" i="2"/>
  <c r="F6" i="2"/>
  <c r="C17" i="2"/>
  <c r="C15" i="2"/>
  <c r="C13" i="2"/>
  <c r="C11" i="2"/>
  <c r="C7" i="2"/>
  <c r="C16" i="2"/>
  <c r="C14" i="2"/>
  <c r="C12" i="2"/>
  <c r="C10" i="2"/>
  <c r="C8" i="2"/>
  <c r="C6" i="2"/>
  <c r="B16" i="2"/>
  <c r="B14" i="2"/>
  <c r="B12" i="2"/>
  <c r="B10" i="2"/>
  <c r="B8" i="2"/>
  <c r="B6" i="2"/>
  <c r="H31" i="2"/>
  <c r="H29" i="2"/>
  <c r="H27" i="2"/>
  <c r="F31" i="2"/>
  <c r="F29" i="2"/>
  <c r="F27" i="2"/>
  <c r="C32" i="2"/>
  <c r="C30" i="2"/>
  <c r="C28" i="2" l="1"/>
  <c r="C31" i="2"/>
  <c r="C29" i="2"/>
  <c r="C27" i="2"/>
  <c r="A25" i="2"/>
  <c r="A27" i="2"/>
  <c r="B29" i="2"/>
  <c r="B31" i="2" s="1"/>
  <c r="B27" i="2"/>
  <c r="B25" i="2"/>
  <c r="C26" i="2"/>
  <c r="H25" i="2"/>
  <c r="F25" i="2"/>
  <c r="C25" i="2"/>
  <c r="M775" i="7" l="1"/>
  <c r="G12" i="2" s="1"/>
  <c r="P775" i="7"/>
  <c r="I12" i="2" s="1"/>
  <c r="D287" i="6" l="1"/>
  <c r="D156" i="7" l="1"/>
  <c r="R323" i="7" l="1"/>
  <c r="R322" i="7"/>
  <c r="R321" i="7"/>
  <c r="R320" i="7"/>
  <c r="R319" i="7"/>
  <c r="R318" i="7"/>
  <c r="R317" i="7"/>
  <c r="R316" i="7"/>
  <c r="R315" i="7"/>
  <c r="R314" i="7"/>
  <c r="R617" i="7"/>
  <c r="R618" i="7"/>
  <c r="R619" i="7"/>
  <c r="R620" i="7"/>
  <c r="R621" i="7"/>
  <c r="R622" i="7"/>
  <c r="R613" i="7"/>
  <c r="R614" i="7"/>
  <c r="R615" i="7"/>
  <c r="Q623" i="7" l="1"/>
  <c r="N623" i="7"/>
  <c r="L623" i="7"/>
  <c r="K623" i="7"/>
  <c r="H623" i="7"/>
  <c r="R616" i="7"/>
  <c r="R623" i="7" s="1"/>
  <c r="P616" i="7"/>
  <c r="M616" i="7"/>
  <c r="G616" i="7"/>
  <c r="I616" i="7" s="1"/>
  <c r="P620" i="7"/>
  <c r="M620" i="7"/>
  <c r="G620" i="7"/>
  <c r="J620" i="7" s="1"/>
  <c r="P621" i="7"/>
  <c r="M621" i="7"/>
  <c r="G621" i="7"/>
  <c r="J621" i="7" s="1"/>
  <c r="R373" i="7"/>
  <c r="Q373" i="7"/>
  <c r="N373" i="7"/>
  <c r="L373" i="7"/>
  <c r="K373" i="7"/>
  <c r="H373" i="7"/>
  <c r="G373" i="7"/>
  <c r="R324" i="7"/>
  <c r="Q324" i="7"/>
  <c r="N324" i="7"/>
  <c r="L324" i="7"/>
  <c r="K324" i="7"/>
  <c r="H324" i="7"/>
  <c r="G324" i="7"/>
  <c r="R477" i="7"/>
  <c r="Q477" i="7"/>
  <c r="N477" i="7"/>
  <c r="L477" i="7"/>
  <c r="K477" i="7"/>
  <c r="H477" i="7"/>
  <c r="G477" i="7"/>
  <c r="I621" i="7" l="1"/>
  <c r="J616" i="7"/>
  <c r="G623" i="7"/>
  <c r="G624" i="7" s="1"/>
  <c r="I620" i="7"/>
  <c r="Q611" i="7"/>
  <c r="Q624" i="7" s="1"/>
  <c r="Q341" i="7"/>
  <c r="Q80" i="7"/>
  <c r="Q79" i="7"/>
  <c r="Q78" i="7"/>
  <c r="Q69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41" i="7"/>
  <c r="R42" i="7"/>
  <c r="R43" i="7"/>
  <c r="R44" i="7"/>
  <c r="R51" i="7"/>
  <c r="R52" i="7"/>
  <c r="R53" i="7"/>
  <c r="R54" i="7"/>
  <c r="R55" i="7"/>
  <c r="R56" i="7"/>
  <c r="R57" i="7"/>
  <c r="R58" i="7"/>
  <c r="R59" i="7"/>
  <c r="R60" i="7"/>
  <c r="R61" i="7"/>
  <c r="R62" i="7"/>
  <c r="R65" i="7"/>
  <c r="R66" i="7"/>
  <c r="R67" i="7"/>
  <c r="R68" i="7"/>
  <c r="R70" i="7"/>
  <c r="R71" i="7"/>
  <c r="R72" i="7"/>
  <c r="R73" i="7"/>
  <c r="R74" i="7"/>
  <c r="R75" i="7"/>
  <c r="R76" i="7"/>
  <c r="R77" i="7"/>
  <c r="R81" i="7"/>
  <c r="R82" i="7"/>
  <c r="R88" i="7"/>
  <c r="R89" i="7"/>
  <c r="R90" i="7"/>
  <c r="R93" i="7"/>
  <c r="R94" i="7"/>
  <c r="R95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2" i="7"/>
  <c r="R113" i="7"/>
  <c r="R114" i="7"/>
  <c r="R115" i="7"/>
  <c r="R116" i="7"/>
  <c r="R117" i="7"/>
  <c r="R118" i="7"/>
  <c r="R119" i="7"/>
  <c r="R120" i="7"/>
  <c r="R123" i="7"/>
  <c r="R126" i="7"/>
  <c r="R127" i="7"/>
  <c r="R128" i="7"/>
  <c r="R129" i="7"/>
  <c r="R130" i="7"/>
  <c r="R131" i="7"/>
  <c r="R132" i="7"/>
  <c r="R133" i="7"/>
  <c r="R134" i="7"/>
  <c r="R135" i="7"/>
  <c r="R136" i="7"/>
  <c r="R142" i="7"/>
  <c r="R143" i="7"/>
  <c r="R149" i="7"/>
  <c r="R150" i="7"/>
  <c r="R153" i="7"/>
  <c r="R159" i="7"/>
  <c r="R160" i="7"/>
  <c r="R161" i="7"/>
  <c r="R162" i="7"/>
  <c r="R163" i="7"/>
  <c r="R164" i="7"/>
  <c r="R165" i="7"/>
  <c r="R166" i="7"/>
  <c r="R167" i="7"/>
  <c r="R168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8" i="7"/>
  <c r="R189" i="7"/>
  <c r="R190" i="7"/>
  <c r="R191" i="7"/>
  <c r="R192" i="7"/>
  <c r="R193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3" i="7"/>
  <c r="R214" i="7"/>
  <c r="R215" i="7"/>
  <c r="R216" i="7"/>
  <c r="R217" i="7"/>
  <c r="R218" i="7"/>
  <c r="R219" i="7"/>
  <c r="R220" i="7"/>
  <c r="R226" i="7"/>
  <c r="R227" i="7"/>
  <c r="R228" i="7"/>
  <c r="R229" i="7"/>
  <c r="R230" i="7"/>
  <c r="R233" i="7"/>
  <c r="R236" i="7"/>
  <c r="R242" i="7"/>
  <c r="R248" i="7"/>
  <c r="R249" i="7"/>
  <c r="R250" i="7"/>
  <c r="R251" i="7"/>
  <c r="R252" i="7"/>
  <c r="R253" i="7"/>
  <c r="R254" i="7"/>
  <c r="R255" i="7"/>
  <c r="R256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11" i="7"/>
  <c r="R329" i="7"/>
  <c r="R335" i="7"/>
  <c r="R336" i="7"/>
  <c r="R337" i="7"/>
  <c r="R338" i="7"/>
  <c r="R339" i="7"/>
  <c r="R340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78" i="7"/>
  <c r="R381" i="7"/>
  <c r="R382" i="7"/>
  <c r="R383" i="7"/>
  <c r="R386" i="7"/>
  <c r="R389" i="7"/>
  <c r="R392" i="7"/>
  <c r="R395" i="7"/>
  <c r="R401" i="7"/>
  <c r="R402" i="7"/>
  <c r="R403" i="7"/>
  <c r="R404" i="7"/>
  <c r="R405" i="7"/>
  <c r="R408" i="7"/>
  <c r="R409" i="7"/>
  <c r="R410" i="7"/>
  <c r="R411" i="7"/>
  <c r="R417" i="7"/>
  <c r="R418" i="7"/>
  <c r="R419" i="7"/>
  <c r="R425" i="7"/>
  <c r="R426" i="7"/>
  <c r="R427" i="7"/>
  <c r="R428" i="7"/>
  <c r="R429" i="7"/>
  <c r="R430" i="7"/>
  <c r="R431" i="7"/>
  <c r="R432" i="7"/>
  <c r="R433" i="7"/>
  <c r="R434" i="7"/>
  <c r="R435" i="7"/>
  <c r="R436" i="7"/>
  <c r="R437" i="7"/>
  <c r="R438" i="7"/>
  <c r="R439" i="7"/>
  <c r="R440" i="7"/>
  <c r="R441" i="7"/>
  <c r="R442" i="7"/>
  <c r="R443" i="7"/>
  <c r="R444" i="7"/>
  <c r="R445" i="7"/>
  <c r="R446" i="7"/>
  <c r="R447" i="7"/>
  <c r="R448" i="7"/>
  <c r="R449" i="7"/>
  <c r="R450" i="7"/>
  <c r="R453" i="7"/>
  <c r="R454" i="7"/>
  <c r="R455" i="7"/>
  <c r="R456" i="7"/>
  <c r="R457" i="7"/>
  <c r="R458" i="7"/>
  <c r="R461" i="7"/>
  <c r="R462" i="7"/>
  <c r="R463" i="7"/>
  <c r="R464" i="7"/>
  <c r="R482" i="7"/>
  <c r="R483" i="7"/>
  <c r="R489" i="7"/>
  <c r="R495" i="7"/>
  <c r="R496" i="7"/>
  <c r="R497" i="7"/>
  <c r="R498" i="7"/>
  <c r="R499" i="7"/>
  <c r="R500" i="7"/>
  <c r="R501" i="7"/>
  <c r="R504" i="7"/>
  <c r="R507" i="7"/>
  <c r="R508" i="7"/>
  <c r="R514" i="7"/>
  <c r="R515" i="7"/>
  <c r="R516" i="7"/>
  <c r="R517" i="7"/>
  <c r="R518" i="7"/>
  <c r="R519" i="7"/>
  <c r="R520" i="7"/>
  <c r="R523" i="7"/>
  <c r="R526" i="7"/>
  <c r="R527" i="7"/>
  <c r="R528" i="7"/>
  <c r="R529" i="7"/>
  <c r="R535" i="7"/>
  <c r="R536" i="7"/>
  <c r="R537" i="7"/>
  <c r="R539" i="7"/>
  <c r="R540" i="7"/>
  <c r="R541" i="7"/>
  <c r="R542" i="7"/>
  <c r="R543" i="7"/>
  <c r="R544" i="7"/>
  <c r="R547" i="7"/>
  <c r="R548" i="7"/>
  <c r="R549" i="7"/>
  <c r="R550" i="7"/>
  <c r="R551" i="7"/>
  <c r="R552" i="7"/>
  <c r="R553" i="7"/>
  <c r="R554" i="7"/>
  <c r="R555" i="7"/>
  <c r="R556" i="7"/>
  <c r="R557" i="7"/>
  <c r="R558" i="7"/>
  <c r="R559" i="7"/>
  <c r="R560" i="7"/>
  <c r="R561" i="7"/>
  <c r="R562" i="7"/>
  <c r="R563" i="7"/>
  <c r="R564" i="7"/>
  <c r="R565" i="7"/>
  <c r="R566" i="7"/>
  <c r="R567" i="7"/>
  <c r="R568" i="7"/>
  <c r="R574" i="7"/>
  <c r="R575" i="7"/>
  <c r="R578" i="7"/>
  <c r="R579" i="7"/>
  <c r="R585" i="7"/>
  <c r="R586" i="7"/>
  <c r="R587" i="7"/>
  <c r="R588" i="7"/>
  <c r="R589" i="7"/>
  <c r="R590" i="7"/>
  <c r="R591" i="7"/>
  <c r="R592" i="7"/>
  <c r="R593" i="7"/>
  <c r="R594" i="7"/>
  <c r="R595" i="7"/>
  <c r="R596" i="7"/>
  <c r="R597" i="7"/>
  <c r="R598" i="7"/>
  <c r="R599" i="7"/>
  <c r="R600" i="7"/>
  <c r="R601" i="7"/>
  <c r="R602" i="7"/>
  <c r="R603" i="7"/>
  <c r="R604" i="7"/>
  <c r="R605" i="7"/>
  <c r="R606" i="7"/>
  <c r="R607" i="7"/>
  <c r="R608" i="7"/>
  <c r="R609" i="7"/>
  <c r="R610" i="7"/>
  <c r="R628" i="7"/>
  <c r="R634" i="7"/>
  <c r="R635" i="7"/>
  <c r="R636" i="7"/>
  <c r="R637" i="7"/>
  <c r="R638" i="7"/>
  <c r="R639" i="7"/>
  <c r="R640" i="7"/>
  <c r="R646" i="7"/>
  <c r="R647" i="7"/>
  <c r="R648" i="7"/>
  <c r="R649" i="7"/>
  <c r="R650" i="7"/>
  <c r="R651" i="7"/>
  <c r="R652" i="7"/>
  <c r="R653" i="7"/>
  <c r="R654" i="7"/>
  <c r="R655" i="7"/>
  <c r="R656" i="7"/>
  <c r="R659" i="7"/>
  <c r="R665" i="7"/>
  <c r="R666" i="7"/>
  <c r="R667" i="7"/>
  <c r="R668" i="7"/>
  <c r="R669" i="7"/>
  <c r="R670" i="7"/>
  <c r="R671" i="7"/>
  <c r="R672" i="7"/>
  <c r="R678" i="7"/>
  <c r="R679" i="7"/>
  <c r="R681" i="7"/>
  <c r="R682" i="7"/>
  <c r="R684" i="7"/>
  <c r="Q50" i="7"/>
  <c r="P168" i="7" l="1"/>
  <c r="N39" i="7"/>
  <c r="N459" i="7" l="1"/>
  <c r="P443" i="7" l="1"/>
  <c r="P457" i="7"/>
  <c r="M82" i="7" l="1"/>
  <c r="P81" i="7"/>
  <c r="M81" i="7"/>
  <c r="J81" i="7"/>
  <c r="I81" i="7"/>
  <c r="N509" i="7" l="1"/>
  <c r="N502" i="7"/>
  <c r="N144" i="7"/>
  <c r="N145" i="7" l="1"/>
  <c r="N50" i="7"/>
  <c r="R50" i="7" s="1"/>
  <c r="P70" i="7" l="1"/>
  <c r="P71" i="7"/>
  <c r="P72" i="7"/>
  <c r="P73" i="7"/>
  <c r="P74" i="7"/>
  <c r="N69" i="7" l="1"/>
  <c r="N78" i="7"/>
  <c r="R78" i="7" s="1"/>
  <c r="N79" i="7"/>
  <c r="R79" i="7" s="1"/>
  <c r="N80" i="7"/>
  <c r="R80" i="7" s="1"/>
  <c r="P69" i="7" l="1"/>
  <c r="R69" i="7"/>
  <c r="N83" i="7"/>
  <c r="L673" i="7"/>
  <c r="L674" i="7" s="1"/>
  <c r="M69" i="7" l="1"/>
  <c r="M637" i="7" l="1"/>
  <c r="M638" i="7"/>
  <c r="M639" i="7"/>
  <c r="M640" i="7"/>
  <c r="L309" i="7" l="1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N341" i="7" l="1"/>
  <c r="R341" i="7" s="1"/>
  <c r="M561" i="7"/>
  <c r="M562" i="7"/>
  <c r="M563" i="7"/>
  <c r="M564" i="7"/>
  <c r="M565" i="7"/>
  <c r="M566" i="7"/>
  <c r="M567" i="7"/>
  <c r="M568" i="7"/>
  <c r="P98" i="7" l="1"/>
  <c r="M98" i="7"/>
  <c r="J98" i="7"/>
  <c r="I98" i="7"/>
  <c r="N629" i="7" l="1"/>
  <c r="N630" i="7" s="1"/>
  <c r="N611" i="7"/>
  <c r="M588" i="7"/>
  <c r="R611" i="7" l="1"/>
  <c r="N624" i="7"/>
  <c r="I515" i="7"/>
  <c r="J515" i="7"/>
  <c r="K521" i="7"/>
  <c r="L521" i="7"/>
  <c r="K91" i="7" l="1"/>
  <c r="L611" i="7"/>
  <c r="L624" i="7" s="1"/>
  <c r="G286" i="7" l="1"/>
  <c r="G109" i="6"/>
  <c r="K611" i="7" l="1"/>
  <c r="K624" i="7" s="1"/>
  <c r="N685" i="7" l="1"/>
  <c r="N490" i="7"/>
  <c r="N686" i="7" l="1"/>
  <c r="N491" i="7"/>
  <c r="H3" i="10"/>
  <c r="H4" i="10" s="1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3" i="10"/>
  <c r="G808" i="7" l="1"/>
  <c r="G802" i="7"/>
  <c r="G796" i="7"/>
  <c r="G790" i="7"/>
  <c r="G777" i="7"/>
  <c r="G760" i="7"/>
  <c r="G754" i="7"/>
  <c r="G741" i="7"/>
  <c r="G735" i="7"/>
  <c r="G720" i="7"/>
  <c r="G713" i="7"/>
  <c r="G703" i="7"/>
  <c r="G696" i="7"/>
  <c r="G809" i="7" l="1"/>
  <c r="P715" i="7"/>
  <c r="M715" i="7"/>
  <c r="M716" i="7"/>
  <c r="P716" i="7"/>
  <c r="G610" i="7"/>
  <c r="G609" i="7"/>
  <c r="G608" i="7"/>
  <c r="G607" i="7"/>
  <c r="G606" i="7"/>
  <c r="G605" i="7"/>
  <c r="G604" i="7"/>
  <c r="G603" i="7"/>
  <c r="G602" i="7"/>
  <c r="G601" i="7"/>
  <c r="G600" i="7"/>
  <c r="G599" i="7"/>
  <c r="G598" i="7"/>
  <c r="G597" i="7"/>
  <c r="G596" i="7"/>
  <c r="G595" i="7"/>
  <c r="G594" i="7"/>
  <c r="G593" i="7"/>
  <c r="G592" i="7"/>
  <c r="G591" i="7"/>
  <c r="G590" i="7"/>
  <c r="G589" i="7"/>
  <c r="G588" i="7"/>
  <c r="G587" i="7"/>
  <c r="G586" i="7"/>
  <c r="I426" i="7"/>
  <c r="J426" i="7"/>
  <c r="I427" i="7"/>
  <c r="J427" i="7"/>
  <c r="I429" i="7"/>
  <c r="J429" i="7"/>
  <c r="I430" i="7"/>
  <c r="J430" i="7"/>
  <c r="I431" i="7"/>
  <c r="J431" i="7"/>
  <c r="I432" i="7"/>
  <c r="J432" i="7"/>
  <c r="I433" i="7"/>
  <c r="J433" i="7"/>
  <c r="I434" i="7"/>
  <c r="J434" i="7"/>
  <c r="I435" i="7"/>
  <c r="J435" i="7"/>
  <c r="I436" i="7"/>
  <c r="J436" i="7"/>
  <c r="I437" i="7"/>
  <c r="J437" i="7"/>
  <c r="I438" i="7"/>
  <c r="J438" i="7"/>
  <c r="I439" i="7"/>
  <c r="J439" i="7"/>
  <c r="I440" i="7"/>
  <c r="J440" i="7"/>
  <c r="I441" i="7"/>
  <c r="J441" i="7"/>
  <c r="I442" i="7"/>
  <c r="J442" i="7"/>
  <c r="I443" i="7"/>
  <c r="J443" i="7"/>
  <c r="I444" i="7"/>
  <c r="J444" i="7"/>
  <c r="I445" i="7"/>
  <c r="J445" i="7"/>
  <c r="P199" i="7"/>
  <c r="M199" i="7"/>
  <c r="J199" i="7"/>
  <c r="I199" i="7"/>
  <c r="P11" i="7"/>
  <c r="M11" i="7"/>
  <c r="I11" i="7"/>
  <c r="J11" i="7"/>
  <c r="N777" i="7"/>
  <c r="L777" i="7"/>
  <c r="K777" i="7"/>
  <c r="H777" i="7"/>
  <c r="N790" i="7"/>
  <c r="L790" i="7"/>
  <c r="K790" i="7"/>
  <c r="H790" i="7"/>
  <c r="P807" i="7"/>
  <c r="M807" i="7"/>
  <c r="P806" i="7"/>
  <c r="M806" i="7"/>
  <c r="P805" i="7"/>
  <c r="M805" i="7"/>
  <c r="P804" i="7"/>
  <c r="M804" i="7"/>
  <c r="P801" i="7"/>
  <c r="M801" i="7"/>
  <c r="P800" i="7"/>
  <c r="M800" i="7"/>
  <c r="P799" i="7"/>
  <c r="M799" i="7"/>
  <c r="P798" i="7"/>
  <c r="M798" i="7"/>
  <c r="P795" i="7"/>
  <c r="M795" i="7"/>
  <c r="P794" i="7"/>
  <c r="M794" i="7"/>
  <c r="P793" i="7"/>
  <c r="M793" i="7"/>
  <c r="P792" i="7"/>
  <c r="M792" i="7"/>
  <c r="P789" i="7"/>
  <c r="M789" i="7"/>
  <c r="P788" i="7"/>
  <c r="M788" i="7"/>
  <c r="P787" i="7"/>
  <c r="I16" i="2" s="1"/>
  <c r="M787" i="7"/>
  <c r="G16" i="2" s="1"/>
  <c r="P786" i="7"/>
  <c r="I14" i="2" s="1"/>
  <c r="M786" i="7"/>
  <c r="G14" i="2" s="1"/>
  <c r="P776" i="7"/>
  <c r="M776" i="7"/>
  <c r="P774" i="7"/>
  <c r="I10" i="2" s="1"/>
  <c r="M774" i="7"/>
  <c r="G10" i="2" s="1"/>
  <c r="P773" i="7"/>
  <c r="I8" i="2" s="1"/>
  <c r="M773" i="7"/>
  <c r="G8" i="2" s="1"/>
  <c r="P772" i="7"/>
  <c r="I6" i="2" s="1"/>
  <c r="M772" i="7"/>
  <c r="G6" i="2" s="1"/>
  <c r="P759" i="7"/>
  <c r="M759" i="7"/>
  <c r="P758" i="7"/>
  <c r="M758" i="7"/>
  <c r="P757" i="7"/>
  <c r="M757" i="7"/>
  <c r="P756" i="7"/>
  <c r="M756" i="7"/>
  <c r="P753" i="7"/>
  <c r="M753" i="7"/>
  <c r="P752" i="7"/>
  <c r="I31" i="2" s="1"/>
  <c r="M752" i="7"/>
  <c r="G31" i="2" s="1"/>
  <c r="P751" i="7"/>
  <c r="I29" i="2" s="1"/>
  <c r="M751" i="7"/>
  <c r="G29" i="2" s="1"/>
  <c r="P750" i="7"/>
  <c r="I27" i="2" s="1"/>
  <c r="M750" i="7"/>
  <c r="G27" i="2" s="1"/>
  <c r="P740" i="7"/>
  <c r="M740" i="7"/>
  <c r="P739" i="7"/>
  <c r="M739" i="7"/>
  <c r="P738" i="7"/>
  <c r="M738" i="7"/>
  <c r="P737" i="7"/>
  <c r="M737" i="7"/>
  <c r="P734" i="7"/>
  <c r="M734" i="7"/>
  <c r="P733" i="7"/>
  <c r="M733" i="7"/>
  <c r="P732" i="7"/>
  <c r="M732" i="7"/>
  <c r="P731" i="7"/>
  <c r="I25" i="2" s="1"/>
  <c r="M731" i="7"/>
  <c r="G25" i="2" s="1"/>
  <c r="P719" i="7"/>
  <c r="M719" i="7"/>
  <c r="P718" i="7"/>
  <c r="M718" i="7"/>
  <c r="P717" i="7"/>
  <c r="M717" i="7"/>
  <c r="P712" i="7"/>
  <c r="P711" i="7"/>
  <c r="P710" i="7"/>
  <c r="P709" i="7"/>
  <c r="M712" i="7"/>
  <c r="M711" i="7"/>
  <c r="M710" i="7"/>
  <c r="M709" i="7"/>
  <c r="P702" i="7"/>
  <c r="P701" i="7"/>
  <c r="P700" i="7"/>
  <c r="P699" i="7"/>
  <c r="M702" i="7"/>
  <c r="M701" i="7"/>
  <c r="M700" i="7"/>
  <c r="M699" i="7"/>
  <c r="P693" i="7"/>
  <c r="P694" i="7"/>
  <c r="P695" i="7"/>
  <c r="M693" i="7"/>
  <c r="M694" i="7"/>
  <c r="M695" i="7"/>
  <c r="P692" i="7"/>
  <c r="M692" i="7"/>
  <c r="P689" i="7"/>
  <c r="P688" i="7"/>
  <c r="L688" i="7"/>
  <c r="M688" i="7"/>
  <c r="N688" i="7"/>
  <c r="L689" i="7"/>
  <c r="M689" i="7"/>
  <c r="N689" i="7"/>
  <c r="K689" i="7"/>
  <c r="K688" i="7"/>
  <c r="N754" i="7"/>
  <c r="L754" i="7"/>
  <c r="K754" i="7"/>
  <c r="H754" i="7"/>
  <c r="N735" i="7"/>
  <c r="L735" i="7"/>
  <c r="K735" i="7"/>
  <c r="H735" i="7"/>
  <c r="N713" i="7"/>
  <c r="L713" i="7"/>
  <c r="K713" i="7"/>
  <c r="N703" i="7"/>
  <c r="L703" i="7"/>
  <c r="K703" i="7"/>
  <c r="N696" i="7"/>
  <c r="L696" i="7"/>
  <c r="K696" i="7"/>
  <c r="H713" i="7"/>
  <c r="Q685" i="7"/>
  <c r="Q673" i="7"/>
  <c r="Q660" i="7"/>
  <c r="Q657" i="7"/>
  <c r="Q641" i="7"/>
  <c r="Q629" i="7"/>
  <c r="Q580" i="7"/>
  <c r="Q576" i="7"/>
  <c r="Q569" i="7"/>
  <c r="Q545" i="7"/>
  <c r="Q538" i="7"/>
  <c r="Q530" i="7"/>
  <c r="Q524" i="7"/>
  <c r="Q521" i="7"/>
  <c r="Q509" i="7"/>
  <c r="R509" i="7" s="1"/>
  <c r="Q505" i="7"/>
  <c r="Q502" i="7"/>
  <c r="R502" i="7" s="1"/>
  <c r="Q490" i="7"/>
  <c r="Q484" i="7"/>
  <c r="Q485" i="7" s="1"/>
  <c r="Q465" i="7"/>
  <c r="Q459" i="7"/>
  <c r="R459" i="7" s="1"/>
  <c r="Q451" i="7"/>
  <c r="Q420" i="7"/>
  <c r="Q421" i="7" s="1"/>
  <c r="Q412" i="7"/>
  <c r="Q406" i="7"/>
  <c r="Q396" i="7"/>
  <c r="Q393" i="7"/>
  <c r="Q390" i="7"/>
  <c r="Q387" i="7"/>
  <c r="Q384" i="7"/>
  <c r="Q379" i="7"/>
  <c r="Q361" i="7"/>
  <c r="Q374" i="7" s="1"/>
  <c r="Q330" i="7"/>
  <c r="Q331" i="7" s="1"/>
  <c r="Q312" i="7"/>
  <c r="Q309" i="7"/>
  <c r="Q286" i="7"/>
  <c r="Q257" i="7"/>
  <c r="Q243" i="7"/>
  <c r="Q237" i="7"/>
  <c r="Q238" i="7" s="1"/>
  <c r="Q231" i="7"/>
  <c r="Q221" i="7"/>
  <c r="Q211" i="7"/>
  <c r="Q194" i="7"/>
  <c r="Q186" i="7"/>
  <c r="Q169" i="7"/>
  <c r="Q170" i="7" s="1"/>
  <c r="Q154" i="7"/>
  <c r="Q151" i="7"/>
  <c r="Q144" i="7"/>
  <c r="Q137" i="7"/>
  <c r="Q124" i="7"/>
  <c r="Q121" i="7"/>
  <c r="Q110" i="7"/>
  <c r="Q96" i="7"/>
  <c r="Q91" i="7"/>
  <c r="Q83" i="7"/>
  <c r="R83" i="7" s="1"/>
  <c r="Q63" i="7"/>
  <c r="Q45" i="7"/>
  <c r="Q39" i="7"/>
  <c r="R39" i="7" s="1"/>
  <c r="N673" i="7"/>
  <c r="N674" i="7" s="1"/>
  <c r="N660" i="7"/>
  <c r="N657" i="7"/>
  <c r="N641" i="7"/>
  <c r="N642" i="7" s="1"/>
  <c r="K13" i="10"/>
  <c r="N580" i="7"/>
  <c r="N576" i="7"/>
  <c r="N569" i="7"/>
  <c r="N545" i="7"/>
  <c r="N538" i="7"/>
  <c r="N530" i="7"/>
  <c r="N524" i="7"/>
  <c r="N521" i="7"/>
  <c r="N505" i="7"/>
  <c r="R505" i="7" s="1"/>
  <c r="N484" i="7"/>
  <c r="N465" i="7"/>
  <c r="N451" i="7"/>
  <c r="N420" i="7"/>
  <c r="N412" i="7"/>
  <c r="N406" i="7"/>
  <c r="N396" i="7"/>
  <c r="N393" i="7"/>
  <c r="N390" i="7"/>
  <c r="N387" i="7"/>
  <c r="N384" i="7"/>
  <c r="N379" i="7"/>
  <c r="N361" i="7"/>
  <c r="N330" i="7"/>
  <c r="N312" i="7"/>
  <c r="N309" i="7"/>
  <c r="N286" i="7"/>
  <c r="N257" i="7"/>
  <c r="N258" i="7" s="1"/>
  <c r="N243" i="7"/>
  <c r="N244" i="7" s="1"/>
  <c r="N237" i="7"/>
  <c r="N231" i="7"/>
  <c r="N232" i="7" s="1"/>
  <c r="N221" i="7"/>
  <c r="N211" i="7"/>
  <c r="N194" i="7"/>
  <c r="N186" i="7"/>
  <c r="N169" i="7"/>
  <c r="N154" i="7"/>
  <c r="N151" i="7"/>
  <c r="N137" i="7"/>
  <c r="N124" i="7"/>
  <c r="R124" i="7" s="1"/>
  <c r="N121" i="7"/>
  <c r="N110" i="7"/>
  <c r="N96" i="7"/>
  <c r="R96" i="7" s="1"/>
  <c r="N91" i="7"/>
  <c r="R91" i="7" s="1"/>
  <c r="N63" i="7"/>
  <c r="N45" i="7"/>
  <c r="L685" i="7"/>
  <c r="L686" i="7" s="1"/>
  <c r="L660" i="7"/>
  <c r="L657" i="7"/>
  <c r="L641" i="7"/>
  <c r="L642" i="7" s="1"/>
  <c r="L629" i="7"/>
  <c r="L630" i="7" s="1"/>
  <c r="L580" i="7"/>
  <c r="L576" i="7"/>
  <c r="L569" i="7"/>
  <c r="L545" i="7"/>
  <c r="L538" i="7"/>
  <c r="L530" i="7"/>
  <c r="L524" i="7"/>
  <c r="L509" i="7"/>
  <c r="L505" i="7"/>
  <c r="L502" i="7"/>
  <c r="L490" i="7"/>
  <c r="L491" i="7" s="1"/>
  <c r="L484" i="7"/>
  <c r="L485" i="7" s="1"/>
  <c r="L465" i="7"/>
  <c r="L459" i="7"/>
  <c r="L451" i="7"/>
  <c r="L420" i="7"/>
  <c r="L421" i="7" s="1"/>
  <c r="L412" i="7"/>
  <c r="L406" i="7"/>
  <c r="L396" i="7"/>
  <c r="L393" i="7"/>
  <c r="L390" i="7"/>
  <c r="L387" i="7"/>
  <c r="L384" i="7"/>
  <c r="L379" i="7"/>
  <c r="L361" i="7"/>
  <c r="L374" i="7" s="1"/>
  <c r="L330" i="7"/>
  <c r="L331" i="7" s="1"/>
  <c r="L312" i="7"/>
  <c r="L286" i="7"/>
  <c r="L257" i="7"/>
  <c r="L258" i="7" s="1"/>
  <c r="L243" i="7"/>
  <c r="L244" i="7" s="1"/>
  <c r="L237" i="7"/>
  <c r="L238" i="7" s="1"/>
  <c r="L231" i="7"/>
  <c r="L232" i="7" s="1"/>
  <c r="L221" i="7"/>
  <c r="L211" i="7"/>
  <c r="L194" i="7"/>
  <c r="L186" i="7"/>
  <c r="L169" i="7"/>
  <c r="L170" i="7" s="1"/>
  <c r="L154" i="7"/>
  <c r="L151" i="7"/>
  <c r="L144" i="7"/>
  <c r="L145" i="7" s="1"/>
  <c r="L137" i="7"/>
  <c r="L124" i="7"/>
  <c r="L121" i="7"/>
  <c r="L110" i="7"/>
  <c r="L96" i="7"/>
  <c r="L91" i="7"/>
  <c r="M91" i="7" s="1"/>
  <c r="L83" i="7"/>
  <c r="L63" i="7"/>
  <c r="L45" i="7"/>
  <c r="L39" i="7"/>
  <c r="K685" i="7"/>
  <c r="K686" i="7" s="1"/>
  <c r="K673" i="7"/>
  <c r="K674" i="7" s="1"/>
  <c r="K660" i="7"/>
  <c r="K657" i="7"/>
  <c r="K641" i="7"/>
  <c r="K642" i="7" s="1"/>
  <c r="K629" i="7"/>
  <c r="K630" i="7" s="1"/>
  <c r="K580" i="7"/>
  <c r="K576" i="7"/>
  <c r="K569" i="7"/>
  <c r="K545" i="7"/>
  <c r="K538" i="7"/>
  <c r="K530" i="7"/>
  <c r="K524" i="7"/>
  <c r="K509" i="7"/>
  <c r="K505" i="7"/>
  <c r="K502" i="7"/>
  <c r="K490" i="7"/>
  <c r="K491" i="7" s="1"/>
  <c r="K484" i="7"/>
  <c r="K485" i="7" s="1"/>
  <c r="K465" i="7"/>
  <c r="K459" i="7"/>
  <c r="K451" i="7"/>
  <c r="K420" i="7"/>
  <c r="K421" i="7" s="1"/>
  <c r="K412" i="7"/>
  <c r="K406" i="7"/>
  <c r="K396" i="7"/>
  <c r="K393" i="7"/>
  <c r="K390" i="7"/>
  <c r="K387" i="7"/>
  <c r="K384" i="7"/>
  <c r="K379" i="7"/>
  <c r="K361" i="7"/>
  <c r="K374" i="7" s="1"/>
  <c r="K330" i="7"/>
  <c r="K331" i="7" s="1"/>
  <c r="K312" i="7"/>
  <c r="K309" i="7"/>
  <c r="K286" i="7"/>
  <c r="K257" i="7"/>
  <c r="K258" i="7" s="1"/>
  <c r="K243" i="7"/>
  <c r="K244" i="7" s="1"/>
  <c r="K237" i="7"/>
  <c r="K238" i="7" s="1"/>
  <c r="K231" i="7"/>
  <c r="K232" i="7" s="1"/>
  <c r="K221" i="7"/>
  <c r="K211" i="7"/>
  <c r="K194" i="7"/>
  <c r="K186" i="7"/>
  <c r="K169" i="7"/>
  <c r="K170" i="7" s="1"/>
  <c r="K154" i="7"/>
  <c r="K151" i="7"/>
  <c r="K144" i="7"/>
  <c r="K145" i="7" s="1"/>
  <c r="K137" i="7"/>
  <c r="K124" i="7"/>
  <c r="K121" i="7"/>
  <c r="K110" i="7"/>
  <c r="K96" i="7"/>
  <c r="K83" i="7"/>
  <c r="K63" i="7"/>
  <c r="K45" i="7"/>
  <c r="K39" i="7"/>
  <c r="E267" i="6"/>
  <c r="E264" i="6"/>
  <c r="E261" i="6"/>
  <c r="E258" i="6"/>
  <c r="E255" i="6"/>
  <c r="E252" i="6"/>
  <c r="E249" i="6"/>
  <c r="E246" i="6"/>
  <c r="D267" i="6"/>
  <c r="D264" i="6"/>
  <c r="D261" i="6"/>
  <c r="D258" i="6"/>
  <c r="D255" i="6"/>
  <c r="D252" i="6"/>
  <c r="D249" i="6"/>
  <c r="D246" i="6"/>
  <c r="G7" i="6"/>
  <c r="F273" i="6"/>
  <c r="F267" i="6"/>
  <c r="F264" i="6"/>
  <c r="F261" i="6"/>
  <c r="F258" i="6"/>
  <c r="F255" i="6"/>
  <c r="F252" i="6"/>
  <c r="F249" i="6"/>
  <c r="F246" i="6"/>
  <c r="F240" i="6"/>
  <c r="F211" i="6"/>
  <c r="F205" i="6"/>
  <c r="F197" i="6"/>
  <c r="F188" i="6"/>
  <c r="F182" i="6"/>
  <c r="F179" i="6"/>
  <c r="F166" i="6"/>
  <c r="F163" i="6"/>
  <c r="F135" i="6"/>
  <c r="F132" i="6"/>
  <c r="F117" i="6"/>
  <c r="F106" i="6"/>
  <c r="F95" i="6"/>
  <c r="F91" i="6"/>
  <c r="F79" i="6"/>
  <c r="F71" i="6"/>
  <c r="F64" i="6"/>
  <c r="F58" i="6"/>
  <c r="F55" i="6"/>
  <c r="F51" i="6"/>
  <c r="F47" i="6"/>
  <c r="F43" i="6"/>
  <c r="F39" i="6"/>
  <c r="F35" i="6"/>
  <c r="F32" i="6"/>
  <c r="F28" i="6"/>
  <c r="F25" i="6"/>
  <c r="F21" i="6"/>
  <c r="F18" i="6"/>
  <c r="F14" i="6"/>
  <c r="F11" i="6"/>
  <c r="F8" i="6"/>
  <c r="H808" i="7"/>
  <c r="H802" i="7"/>
  <c r="H796" i="7"/>
  <c r="H760" i="7"/>
  <c r="H741" i="7"/>
  <c r="H720" i="7"/>
  <c r="H703" i="7"/>
  <c r="H696" i="7"/>
  <c r="H685" i="7"/>
  <c r="H682" i="7"/>
  <c r="H679" i="7"/>
  <c r="H673" i="7"/>
  <c r="H674" i="7" s="1"/>
  <c r="H660" i="7"/>
  <c r="H657" i="7"/>
  <c r="H641" i="7"/>
  <c r="H642" i="7" s="1"/>
  <c r="H629" i="7"/>
  <c r="H630" i="7" s="1"/>
  <c r="H611" i="7"/>
  <c r="H624" i="7" s="1"/>
  <c r="H580" i="7"/>
  <c r="H576" i="7"/>
  <c r="H569" i="7"/>
  <c r="H545" i="7"/>
  <c r="H538" i="7"/>
  <c r="H530" i="7"/>
  <c r="H524" i="7"/>
  <c r="H521" i="7"/>
  <c r="H509" i="7"/>
  <c r="H505" i="7"/>
  <c r="H502" i="7"/>
  <c r="H490" i="7"/>
  <c r="H491" i="7" s="1"/>
  <c r="H484" i="7"/>
  <c r="H485" i="7" s="1"/>
  <c r="H465" i="7"/>
  <c r="H459" i="7"/>
  <c r="H451" i="7"/>
  <c r="H420" i="7"/>
  <c r="H421" i="7" s="1"/>
  <c r="H412" i="7"/>
  <c r="H406" i="7"/>
  <c r="H396" i="7"/>
  <c r="H393" i="7"/>
  <c r="H390" i="7"/>
  <c r="H387" i="7"/>
  <c r="H384" i="7"/>
  <c r="H379" i="7"/>
  <c r="H361" i="7"/>
  <c r="H374" i="7" s="1"/>
  <c r="H330" i="7"/>
  <c r="H331" i="7" s="1"/>
  <c r="H312" i="7"/>
  <c r="H309" i="7"/>
  <c r="H286" i="7"/>
  <c r="H257" i="7"/>
  <c r="H258" i="7" s="1"/>
  <c r="H243" i="7"/>
  <c r="H244" i="7" s="1"/>
  <c r="H237" i="7"/>
  <c r="H238" i="7" s="1"/>
  <c r="H231" i="7"/>
  <c r="H232" i="7" s="1"/>
  <c r="H221" i="7"/>
  <c r="H211" i="7"/>
  <c r="H194" i="7"/>
  <c r="H186" i="7"/>
  <c r="H169" i="7"/>
  <c r="H170" i="7" s="1"/>
  <c r="H154" i="7"/>
  <c r="H151" i="7"/>
  <c r="H144" i="7"/>
  <c r="H145" i="7" s="1"/>
  <c r="H137" i="7"/>
  <c r="H124" i="7"/>
  <c r="H121" i="7"/>
  <c r="H110" i="7"/>
  <c r="H96" i="7"/>
  <c r="H91" i="7"/>
  <c r="H83" i="7"/>
  <c r="H63" i="7"/>
  <c r="H45" i="7"/>
  <c r="H14" i="7"/>
  <c r="H13" i="7"/>
  <c r="E685" i="7"/>
  <c r="E682" i="7"/>
  <c r="E679" i="7"/>
  <c r="E673" i="7"/>
  <c r="E674" i="7" s="1"/>
  <c r="E660" i="7"/>
  <c r="E657" i="7"/>
  <c r="E641" i="7"/>
  <c r="E642" i="7" s="1"/>
  <c r="E629" i="7"/>
  <c r="E630" i="7" s="1"/>
  <c r="E624" i="7"/>
  <c r="E580" i="7"/>
  <c r="E576" i="7"/>
  <c r="E569" i="7"/>
  <c r="E545" i="7"/>
  <c r="E538" i="7"/>
  <c r="E530" i="7"/>
  <c r="E531" i="7" s="1"/>
  <c r="E524" i="7"/>
  <c r="E521" i="7"/>
  <c r="E509" i="7"/>
  <c r="E505" i="7"/>
  <c r="E502" i="7"/>
  <c r="E490" i="7"/>
  <c r="E491" i="7" s="1"/>
  <c r="E484" i="7"/>
  <c r="E485" i="7" s="1"/>
  <c r="E465" i="7"/>
  <c r="E459" i="7"/>
  <c r="E451" i="7"/>
  <c r="E420" i="7"/>
  <c r="E421" i="7" s="1"/>
  <c r="E412" i="7"/>
  <c r="E406" i="7"/>
  <c r="E384" i="7"/>
  <c r="E397" i="7" s="1"/>
  <c r="E361" i="7"/>
  <c r="E374" i="7" s="1"/>
  <c r="E312" i="7"/>
  <c r="E309" i="7"/>
  <c r="E286" i="7"/>
  <c r="E257" i="7"/>
  <c r="E258" i="7" s="1"/>
  <c r="E243" i="7"/>
  <c r="E244" i="7" s="1"/>
  <c r="E237" i="7"/>
  <c r="E238" i="7" s="1"/>
  <c r="E231" i="7"/>
  <c r="E232" i="7" s="1"/>
  <c r="E221" i="7"/>
  <c r="E211" i="7"/>
  <c r="E194" i="7"/>
  <c r="E186" i="7"/>
  <c r="E169" i="7"/>
  <c r="E170" i="7" s="1"/>
  <c r="E154" i="7"/>
  <c r="E151" i="7"/>
  <c r="E144" i="7"/>
  <c r="E145" i="7" s="1"/>
  <c r="E137" i="7"/>
  <c r="E124" i="7"/>
  <c r="E121" i="7"/>
  <c r="E110" i="7"/>
  <c r="E96" i="7"/>
  <c r="E91" i="7"/>
  <c r="E83" i="7"/>
  <c r="E63" i="7"/>
  <c r="E45" i="7"/>
  <c r="E39" i="7"/>
  <c r="R137" i="7" l="1"/>
  <c r="K478" i="7"/>
  <c r="L325" i="7"/>
  <c r="Q478" i="7"/>
  <c r="N374" i="7"/>
  <c r="K12" i="10" s="1"/>
  <c r="H478" i="7"/>
  <c r="L478" i="7"/>
  <c r="N325" i="7"/>
  <c r="K325" i="7"/>
  <c r="Q325" i="7"/>
  <c r="H325" i="7"/>
  <c r="N478" i="7"/>
  <c r="K11" i="10"/>
  <c r="R390" i="7"/>
  <c r="R412" i="7"/>
  <c r="R387" i="7"/>
  <c r="R151" i="7"/>
  <c r="R379" i="7"/>
  <c r="R393" i="7"/>
  <c r="R211" i="7"/>
  <c r="R384" i="7"/>
  <c r="R451" i="7"/>
  <c r="R521" i="7"/>
  <c r="R545" i="7"/>
  <c r="R624" i="7"/>
  <c r="R660" i="7"/>
  <c r="N170" i="7"/>
  <c r="R170" i="7" s="1"/>
  <c r="R169" i="7"/>
  <c r="N331" i="7"/>
  <c r="R331" i="7" s="1"/>
  <c r="R330" i="7"/>
  <c r="Q491" i="7"/>
  <c r="R491" i="7" s="1"/>
  <c r="R490" i="7"/>
  <c r="N485" i="7"/>
  <c r="R485" i="7" s="1"/>
  <c r="R484" i="7"/>
  <c r="R221" i="7"/>
  <c r="R576" i="7"/>
  <c r="Q686" i="7"/>
  <c r="R686" i="7" s="1"/>
  <c r="R685" i="7"/>
  <c r="R406" i="7"/>
  <c r="R524" i="7"/>
  <c r="R569" i="7"/>
  <c r="R45" i="7"/>
  <c r="N238" i="7"/>
  <c r="R238" i="7" s="1"/>
  <c r="R237" i="7"/>
  <c r="N421" i="7"/>
  <c r="R421" i="7" s="1"/>
  <c r="R420" i="7"/>
  <c r="R110" i="7"/>
  <c r="Q145" i="7"/>
  <c r="R145" i="7" s="1"/>
  <c r="R144" i="7"/>
  <c r="R186" i="7"/>
  <c r="R286" i="7"/>
  <c r="R465" i="7"/>
  <c r="R530" i="7"/>
  <c r="N84" i="7"/>
  <c r="R63" i="7"/>
  <c r="R154" i="7"/>
  <c r="R312" i="7"/>
  <c r="R396" i="7"/>
  <c r="R121" i="7"/>
  <c r="R194" i="7"/>
  <c r="R309" i="7"/>
  <c r="R538" i="7"/>
  <c r="R580" i="7"/>
  <c r="R657" i="7"/>
  <c r="Q674" i="7"/>
  <c r="R674" i="7" s="1"/>
  <c r="R673" i="7"/>
  <c r="Q642" i="7"/>
  <c r="R642" i="7" s="1"/>
  <c r="R641" i="7"/>
  <c r="Q630" i="7"/>
  <c r="R630" i="7" s="1"/>
  <c r="R629" i="7"/>
  <c r="R361" i="7"/>
  <c r="R374" i="7" s="1"/>
  <c r="Q244" i="7"/>
  <c r="R244" i="7" s="1"/>
  <c r="R243" i="7"/>
  <c r="Q258" i="7"/>
  <c r="R258" i="7" s="1"/>
  <c r="R257" i="7"/>
  <c r="Q232" i="7"/>
  <c r="R232" i="7" s="1"/>
  <c r="R231" i="7"/>
  <c r="F167" i="6"/>
  <c r="M83" i="7"/>
  <c r="F136" i="6"/>
  <c r="P735" i="7"/>
  <c r="P754" i="7"/>
  <c r="P777" i="7"/>
  <c r="Q84" i="7"/>
  <c r="Q155" i="7"/>
  <c r="M696" i="7"/>
  <c r="M703" i="7"/>
  <c r="P703" i="7"/>
  <c r="M713" i="7"/>
  <c r="P713" i="7"/>
  <c r="M735" i="7"/>
  <c r="M777" i="7"/>
  <c r="M790" i="7"/>
  <c r="P790" i="7"/>
  <c r="E84" i="7"/>
  <c r="H195" i="7"/>
  <c r="H155" i="7"/>
  <c r="P696" i="7"/>
  <c r="N510" i="7"/>
  <c r="E661" i="7"/>
  <c r="Q661" i="7"/>
  <c r="M754" i="7"/>
  <c r="L222" i="7"/>
  <c r="K531" i="7"/>
  <c r="K581" i="7"/>
  <c r="L661" i="7"/>
  <c r="H570" i="7"/>
  <c r="Q531" i="7"/>
  <c r="E413" i="7"/>
  <c r="H581" i="7"/>
  <c r="K510" i="7"/>
  <c r="K570" i="7"/>
  <c r="Q510" i="7"/>
  <c r="Q570" i="7"/>
  <c r="N531" i="7"/>
  <c r="E46" i="7"/>
  <c r="E222" i="7"/>
  <c r="H39" i="7"/>
  <c r="H46" i="7" s="1"/>
  <c r="L413" i="7"/>
  <c r="N195" i="7"/>
  <c r="N413" i="7"/>
  <c r="N570" i="7"/>
  <c r="N661" i="7"/>
  <c r="Q138" i="7"/>
  <c r="Q222" i="7"/>
  <c r="E570" i="7"/>
  <c r="K138" i="7"/>
  <c r="K155" i="7"/>
  <c r="K661" i="7"/>
  <c r="L138" i="7"/>
  <c r="L155" i="7"/>
  <c r="L570" i="7"/>
  <c r="N155" i="7"/>
  <c r="H510" i="7"/>
  <c r="E510" i="7"/>
  <c r="H661" i="7"/>
  <c r="K84" i="7"/>
  <c r="K195" i="7"/>
  <c r="L84" i="7"/>
  <c r="L510" i="7"/>
  <c r="N222" i="7"/>
  <c r="N581" i="7"/>
  <c r="Q195" i="7"/>
  <c r="Q581" i="7"/>
  <c r="E686" i="7"/>
  <c r="H686" i="7"/>
  <c r="E581" i="7"/>
  <c r="L581" i="7"/>
  <c r="L531" i="7"/>
  <c r="E478" i="7"/>
  <c r="H531" i="7"/>
  <c r="K10" i="10"/>
  <c r="K413" i="7"/>
  <c r="H413" i="7"/>
  <c r="Q413" i="7"/>
  <c r="Q397" i="7"/>
  <c r="L397" i="7"/>
  <c r="N397" i="7"/>
  <c r="H397" i="7"/>
  <c r="K397" i="7"/>
  <c r="E325" i="7"/>
  <c r="K222" i="7"/>
  <c r="H222" i="7"/>
  <c r="E195" i="7"/>
  <c r="L195" i="7"/>
  <c r="E155" i="7"/>
  <c r="N138" i="7"/>
  <c r="E138" i="7"/>
  <c r="H138" i="7"/>
  <c r="H84" i="7"/>
  <c r="L46" i="7"/>
  <c r="N46" i="7"/>
  <c r="Q46" i="7"/>
  <c r="K46" i="7"/>
  <c r="F274" i="6"/>
  <c r="F241" i="6"/>
  <c r="F59" i="6"/>
  <c r="F96" i="6"/>
  <c r="R195" i="7" l="1"/>
  <c r="R325" i="7"/>
  <c r="R478" i="7"/>
  <c r="R397" i="7"/>
  <c r="R46" i="7"/>
  <c r="R413" i="7"/>
  <c r="R531" i="7"/>
  <c r="R138" i="7"/>
  <c r="R661" i="7"/>
  <c r="R581" i="7"/>
  <c r="R84" i="7"/>
  <c r="R570" i="7"/>
  <c r="R510" i="7"/>
  <c r="K14" i="10"/>
  <c r="R155" i="7"/>
  <c r="R222" i="7"/>
  <c r="L3" i="7"/>
  <c r="K3" i="7"/>
  <c r="E3" i="7"/>
  <c r="E4" i="7" s="1"/>
  <c r="E813" i="7" s="1"/>
  <c r="H3" i="7"/>
  <c r="H812" i="7" s="1"/>
  <c r="F280" i="6"/>
  <c r="F685" i="7"/>
  <c r="F686" i="7" s="1"/>
  <c r="F673" i="7"/>
  <c r="F674" i="7" s="1"/>
  <c r="F660" i="7"/>
  <c r="F657" i="7"/>
  <c r="F641" i="7"/>
  <c r="F642" i="7" s="1"/>
  <c r="F629" i="7"/>
  <c r="F630" i="7" s="1"/>
  <c r="F624" i="7"/>
  <c r="F580" i="7"/>
  <c r="F576" i="7"/>
  <c r="F569" i="7"/>
  <c r="F545" i="7"/>
  <c r="F538" i="7"/>
  <c r="F530" i="7"/>
  <c r="F524" i="7"/>
  <c r="F521" i="7"/>
  <c r="F509" i="7"/>
  <c r="F505" i="7"/>
  <c r="F502" i="7"/>
  <c r="F490" i="7"/>
  <c r="F491" i="7" s="1"/>
  <c r="F484" i="7"/>
  <c r="F485" i="7" s="1"/>
  <c r="F465" i="7"/>
  <c r="F459" i="7"/>
  <c r="F451" i="7"/>
  <c r="F420" i="7"/>
  <c r="F421" i="7" s="1"/>
  <c r="F412" i="7"/>
  <c r="F406" i="7"/>
  <c r="F396" i="7"/>
  <c r="F393" i="7"/>
  <c r="F390" i="7"/>
  <c r="F387" i="7"/>
  <c r="F384" i="7"/>
  <c r="F379" i="7"/>
  <c r="F361" i="7"/>
  <c r="F374" i="7" s="1"/>
  <c r="F330" i="7"/>
  <c r="F331" i="7" s="1"/>
  <c r="F312" i="7"/>
  <c r="F309" i="7"/>
  <c r="F286" i="7"/>
  <c r="F257" i="7"/>
  <c r="F258" i="7" s="1"/>
  <c r="F243" i="7"/>
  <c r="F244" i="7" s="1"/>
  <c r="F237" i="7"/>
  <c r="F238" i="7" s="1"/>
  <c r="F231" i="7"/>
  <c r="F232" i="7" s="1"/>
  <c r="F221" i="7"/>
  <c r="F211" i="7"/>
  <c r="F194" i="7"/>
  <c r="F186" i="7"/>
  <c r="F169" i="7"/>
  <c r="F170" i="7" s="1"/>
  <c r="F154" i="7"/>
  <c r="F151" i="7"/>
  <c r="F144" i="7"/>
  <c r="F145" i="7" s="1"/>
  <c r="F137" i="7"/>
  <c r="F124" i="7"/>
  <c r="F121" i="7"/>
  <c r="F110" i="7"/>
  <c r="F96" i="7"/>
  <c r="F91" i="7"/>
  <c r="F83" i="7"/>
  <c r="F63" i="7"/>
  <c r="F45" i="7"/>
  <c r="F39" i="7"/>
  <c r="I285" i="6"/>
  <c r="H285" i="6"/>
  <c r="E285" i="6"/>
  <c r="E286" i="6"/>
  <c r="F286" i="6"/>
  <c r="G286" i="6"/>
  <c r="H286" i="6"/>
  <c r="I286" i="6"/>
  <c r="E287" i="6"/>
  <c r="F287" i="6"/>
  <c r="G287" i="6"/>
  <c r="H287" i="6"/>
  <c r="I287" i="6"/>
  <c r="D286" i="6"/>
  <c r="F46" i="7" l="1"/>
  <c r="F222" i="7"/>
  <c r="E812" i="7"/>
  <c r="F155" i="7"/>
  <c r="F510" i="7"/>
  <c r="F570" i="7"/>
  <c r="F478" i="7"/>
  <c r="F531" i="7"/>
  <c r="F661" i="7"/>
  <c r="F581" i="7"/>
  <c r="F413" i="7"/>
  <c r="F397" i="7"/>
  <c r="F325" i="7"/>
  <c r="F195" i="7"/>
  <c r="F138" i="7"/>
  <c r="F84" i="7"/>
  <c r="P708" i="7"/>
  <c r="M708" i="7"/>
  <c r="F3" i="7" l="1"/>
  <c r="F812" i="7" s="1"/>
  <c r="F4" i="7" l="1"/>
  <c r="F813" i="7" s="1"/>
  <c r="E2" i="8"/>
  <c r="E756" i="8" s="1"/>
  <c r="G2" i="8"/>
  <c r="G756" i="8" s="1"/>
  <c r="H2" i="8"/>
  <c r="H756" i="8" s="1"/>
  <c r="I2" i="8"/>
  <c r="I756" i="8" s="1"/>
  <c r="J2" i="8"/>
  <c r="J756" i="8" s="1"/>
  <c r="K2" i="8"/>
  <c r="L2" i="8"/>
  <c r="L756" i="8" s="1"/>
  <c r="M2" i="8"/>
  <c r="M756" i="8" s="1"/>
  <c r="N2" i="8"/>
  <c r="N756" i="8" s="1"/>
  <c r="O2" i="8"/>
  <c r="O756" i="8" s="1"/>
  <c r="P2" i="8"/>
  <c r="N3" i="8"/>
  <c r="N757" i="8" s="1"/>
  <c r="N4" i="8"/>
  <c r="P4" i="8"/>
  <c r="E5" i="8"/>
  <c r="F5" i="8"/>
  <c r="G5" i="8"/>
  <c r="H5" i="8"/>
  <c r="I5" i="8"/>
  <c r="J5" i="8"/>
  <c r="K5" i="8"/>
  <c r="L5" i="8"/>
  <c r="M5" i="8"/>
  <c r="N5" i="8"/>
  <c r="O5" i="8"/>
  <c r="P5" i="8"/>
  <c r="E6" i="8"/>
  <c r="F6" i="8"/>
  <c r="G6" i="8"/>
  <c r="H6" i="8"/>
  <c r="I6" i="8"/>
  <c r="J6" i="8"/>
  <c r="K6" i="8"/>
  <c r="L6" i="8"/>
  <c r="M6" i="8"/>
  <c r="N6" i="8"/>
  <c r="O6" i="8"/>
  <c r="P6" i="8"/>
  <c r="E7" i="8"/>
  <c r="F7" i="8"/>
  <c r="G7" i="8"/>
  <c r="H7" i="8"/>
  <c r="I7" i="8"/>
  <c r="J7" i="8"/>
  <c r="K7" i="8"/>
  <c r="L7" i="8"/>
  <c r="M7" i="8"/>
  <c r="N7" i="8"/>
  <c r="O7" i="8"/>
  <c r="P7" i="8"/>
  <c r="E8" i="8"/>
  <c r="F8" i="8"/>
  <c r="G8" i="8"/>
  <c r="J8" i="8"/>
  <c r="K8" i="8"/>
  <c r="M8" i="8"/>
  <c r="N8" i="8"/>
  <c r="P8" i="8"/>
  <c r="E9" i="8"/>
  <c r="F9" i="8"/>
  <c r="G9" i="8"/>
  <c r="J9" i="8"/>
  <c r="K9" i="8"/>
  <c r="M9" i="8"/>
  <c r="N9" i="8"/>
  <c r="P9" i="8"/>
  <c r="E10" i="8"/>
  <c r="F10" i="8"/>
  <c r="G10" i="8"/>
  <c r="J10" i="8"/>
  <c r="K10" i="8"/>
  <c r="M10" i="8"/>
  <c r="N10" i="8"/>
  <c r="P10" i="8"/>
  <c r="E11" i="8"/>
  <c r="F11" i="8"/>
  <c r="G11" i="8"/>
  <c r="J11" i="8"/>
  <c r="K11" i="8"/>
  <c r="M11" i="8"/>
  <c r="N11" i="8"/>
  <c r="P11" i="8"/>
  <c r="E12" i="8"/>
  <c r="F12" i="8"/>
  <c r="G12" i="8"/>
  <c r="J12" i="8"/>
  <c r="K12" i="8"/>
  <c r="N12" i="8"/>
  <c r="P12" i="8"/>
  <c r="E13" i="8"/>
  <c r="F13" i="8"/>
  <c r="G13" i="8"/>
  <c r="J13" i="8"/>
  <c r="K13" i="8"/>
  <c r="N13" i="8"/>
  <c r="P13" i="8"/>
  <c r="E14" i="8"/>
  <c r="F14" i="8"/>
  <c r="G14" i="8"/>
  <c r="J14" i="8"/>
  <c r="K14" i="8"/>
  <c r="M14" i="8"/>
  <c r="N14" i="8"/>
  <c r="P14" i="8"/>
  <c r="E15" i="8"/>
  <c r="F15" i="8"/>
  <c r="G15" i="8"/>
  <c r="J15" i="8"/>
  <c r="K15" i="8"/>
  <c r="M15" i="8"/>
  <c r="N15" i="8"/>
  <c r="P15" i="8"/>
  <c r="E16" i="8"/>
  <c r="F16" i="8"/>
  <c r="G16" i="8"/>
  <c r="J16" i="8"/>
  <c r="K16" i="8"/>
  <c r="M16" i="8"/>
  <c r="N16" i="8"/>
  <c r="P16" i="8"/>
  <c r="E17" i="8"/>
  <c r="F17" i="8"/>
  <c r="G17" i="8"/>
  <c r="J17" i="8"/>
  <c r="K17" i="8"/>
  <c r="M17" i="8"/>
  <c r="N17" i="8"/>
  <c r="P17" i="8"/>
  <c r="E18" i="8"/>
  <c r="F18" i="8"/>
  <c r="G18" i="8"/>
  <c r="J18" i="8"/>
  <c r="K18" i="8"/>
  <c r="M18" i="8"/>
  <c r="N18" i="8"/>
  <c r="P18" i="8"/>
  <c r="E19" i="8"/>
  <c r="F19" i="8"/>
  <c r="G19" i="8"/>
  <c r="J19" i="8"/>
  <c r="K19" i="8"/>
  <c r="M19" i="8"/>
  <c r="N19" i="8"/>
  <c r="P19" i="8"/>
  <c r="E20" i="8"/>
  <c r="F20" i="8"/>
  <c r="G20" i="8"/>
  <c r="J20" i="8"/>
  <c r="K20" i="8"/>
  <c r="M20" i="8"/>
  <c r="N20" i="8"/>
  <c r="P20" i="8"/>
  <c r="E21" i="8"/>
  <c r="F21" i="8"/>
  <c r="G21" i="8"/>
  <c r="J21" i="8"/>
  <c r="K21" i="8"/>
  <c r="M21" i="8"/>
  <c r="N21" i="8"/>
  <c r="P21" i="8"/>
  <c r="E22" i="8"/>
  <c r="F22" i="8"/>
  <c r="G22" i="8"/>
  <c r="J22" i="8"/>
  <c r="K22" i="8"/>
  <c r="M22" i="8"/>
  <c r="N22" i="8"/>
  <c r="P22" i="8"/>
  <c r="E23" i="8"/>
  <c r="F23" i="8"/>
  <c r="G23" i="8"/>
  <c r="J23" i="8"/>
  <c r="K23" i="8"/>
  <c r="M23" i="8"/>
  <c r="N23" i="8"/>
  <c r="P23" i="8"/>
  <c r="E24" i="8"/>
  <c r="F24" i="8"/>
  <c r="G24" i="8"/>
  <c r="J24" i="8"/>
  <c r="K24" i="8"/>
  <c r="M24" i="8"/>
  <c r="N24" i="8"/>
  <c r="P24" i="8"/>
  <c r="E25" i="8"/>
  <c r="F25" i="8"/>
  <c r="G25" i="8"/>
  <c r="J25" i="8"/>
  <c r="K25" i="8"/>
  <c r="M25" i="8"/>
  <c r="N25" i="8"/>
  <c r="P25" i="8"/>
  <c r="E26" i="8"/>
  <c r="F26" i="8"/>
  <c r="G26" i="8"/>
  <c r="J26" i="8"/>
  <c r="K26" i="8"/>
  <c r="M26" i="8"/>
  <c r="N26" i="8"/>
  <c r="P26" i="8"/>
  <c r="E27" i="8"/>
  <c r="F27" i="8"/>
  <c r="G27" i="8"/>
  <c r="J27" i="8"/>
  <c r="K27" i="8"/>
  <c r="M27" i="8"/>
  <c r="N27" i="8"/>
  <c r="P27" i="8"/>
  <c r="E28" i="8"/>
  <c r="F28" i="8"/>
  <c r="G28" i="8"/>
  <c r="J28" i="8"/>
  <c r="K28" i="8"/>
  <c r="M28" i="8"/>
  <c r="N28" i="8"/>
  <c r="P28" i="8"/>
  <c r="E29" i="8"/>
  <c r="F29" i="8"/>
  <c r="G29" i="8"/>
  <c r="J29" i="8"/>
  <c r="K29" i="8"/>
  <c r="M29" i="8"/>
  <c r="N29" i="8"/>
  <c r="P29" i="8"/>
  <c r="E30" i="8"/>
  <c r="F30" i="8"/>
  <c r="G30" i="8"/>
  <c r="J30" i="8"/>
  <c r="K30" i="8"/>
  <c r="M30" i="8"/>
  <c r="N30" i="8"/>
  <c r="P30" i="8"/>
  <c r="E31" i="8"/>
  <c r="F31" i="8"/>
  <c r="G31" i="8"/>
  <c r="J31" i="8"/>
  <c r="K31" i="8"/>
  <c r="M31" i="8"/>
  <c r="N31" i="8"/>
  <c r="P31" i="8"/>
  <c r="E32" i="8"/>
  <c r="F32" i="8"/>
  <c r="G32" i="8"/>
  <c r="J32" i="8"/>
  <c r="K32" i="8"/>
  <c r="M32" i="8"/>
  <c r="N32" i="8"/>
  <c r="P32" i="8"/>
  <c r="E33" i="8"/>
  <c r="F33" i="8"/>
  <c r="G33" i="8"/>
  <c r="J33" i="8"/>
  <c r="K33" i="8"/>
  <c r="M33" i="8"/>
  <c r="N33" i="8"/>
  <c r="P33" i="8"/>
  <c r="E34" i="8"/>
  <c r="F34" i="8"/>
  <c r="G34" i="8"/>
  <c r="J34" i="8"/>
  <c r="K34" i="8"/>
  <c r="M34" i="8"/>
  <c r="N34" i="8"/>
  <c r="P34" i="8"/>
  <c r="E35" i="8"/>
  <c r="F35" i="8"/>
  <c r="G35" i="8"/>
  <c r="J35" i="8"/>
  <c r="K35" i="8"/>
  <c r="M35" i="8"/>
  <c r="N35" i="8"/>
  <c r="P35" i="8"/>
  <c r="E36" i="8"/>
  <c r="F36" i="8"/>
  <c r="G36" i="8"/>
  <c r="J36" i="8"/>
  <c r="K36" i="8"/>
  <c r="M36" i="8"/>
  <c r="N36" i="8"/>
  <c r="P36" i="8"/>
  <c r="E37" i="8"/>
  <c r="F37" i="8"/>
  <c r="G37" i="8"/>
  <c r="J37" i="8"/>
  <c r="K37" i="8"/>
  <c r="M37" i="8"/>
  <c r="N37" i="8"/>
  <c r="P37" i="8"/>
  <c r="N38" i="8"/>
  <c r="E39" i="8"/>
  <c r="F39" i="8"/>
  <c r="G39" i="8"/>
  <c r="H39" i="8"/>
  <c r="I39" i="8"/>
  <c r="J39" i="8"/>
  <c r="K39" i="8"/>
  <c r="L39" i="8"/>
  <c r="M39" i="8"/>
  <c r="N39" i="8"/>
  <c r="O39" i="8"/>
  <c r="P39" i="8"/>
  <c r="E40" i="8"/>
  <c r="F40" i="8"/>
  <c r="G40" i="8"/>
  <c r="J40" i="8"/>
  <c r="K40" i="8"/>
  <c r="M40" i="8"/>
  <c r="N40" i="8"/>
  <c r="P40" i="8"/>
  <c r="E41" i="8"/>
  <c r="F41" i="8"/>
  <c r="G41" i="8"/>
  <c r="J41" i="8"/>
  <c r="K41" i="8"/>
  <c r="M41" i="8"/>
  <c r="N41" i="8"/>
  <c r="P41" i="8"/>
  <c r="E42" i="8"/>
  <c r="F42" i="8"/>
  <c r="G42" i="8"/>
  <c r="J42" i="8"/>
  <c r="K42" i="8"/>
  <c r="M42" i="8"/>
  <c r="N42" i="8"/>
  <c r="P42" i="8"/>
  <c r="E43" i="8"/>
  <c r="F43" i="8"/>
  <c r="G43" i="8"/>
  <c r="J43" i="8"/>
  <c r="K43" i="8"/>
  <c r="M43" i="8"/>
  <c r="N43" i="8"/>
  <c r="P43" i="8"/>
  <c r="N44" i="8"/>
  <c r="N45" i="8"/>
  <c r="E46" i="8"/>
  <c r="F46" i="8"/>
  <c r="G46" i="8"/>
  <c r="H46" i="8"/>
  <c r="I46" i="8"/>
  <c r="J46" i="8"/>
  <c r="K46" i="8"/>
  <c r="L46" i="8"/>
  <c r="M46" i="8"/>
  <c r="N46" i="8"/>
  <c r="O46" i="8"/>
  <c r="P46" i="8"/>
  <c r="E47" i="8"/>
  <c r="F47" i="8"/>
  <c r="G47" i="8"/>
  <c r="H47" i="8"/>
  <c r="I47" i="8"/>
  <c r="J47" i="8"/>
  <c r="K47" i="8"/>
  <c r="L47" i="8"/>
  <c r="M47" i="8"/>
  <c r="N47" i="8"/>
  <c r="O47" i="8"/>
  <c r="P47" i="8"/>
  <c r="E48" i="8"/>
  <c r="F48" i="8"/>
  <c r="G48" i="8"/>
  <c r="H48" i="8"/>
  <c r="I48" i="8"/>
  <c r="J48" i="8"/>
  <c r="K48" i="8"/>
  <c r="L48" i="8"/>
  <c r="M48" i="8"/>
  <c r="N48" i="8"/>
  <c r="O48" i="8"/>
  <c r="P48" i="8"/>
  <c r="E49" i="8"/>
  <c r="F49" i="8"/>
  <c r="G49" i="8"/>
  <c r="J49" i="8"/>
  <c r="K49" i="8"/>
  <c r="M49" i="8"/>
  <c r="N49" i="8"/>
  <c r="P49" i="8"/>
  <c r="E50" i="8"/>
  <c r="F50" i="8"/>
  <c r="G50" i="8"/>
  <c r="J50" i="8"/>
  <c r="K50" i="8"/>
  <c r="M50" i="8"/>
  <c r="N50" i="8"/>
  <c r="P50" i="8"/>
  <c r="E51" i="8"/>
  <c r="F51" i="8"/>
  <c r="G51" i="8"/>
  <c r="J51" i="8"/>
  <c r="K51" i="8"/>
  <c r="M51" i="8"/>
  <c r="N51" i="8"/>
  <c r="P51" i="8"/>
  <c r="E52" i="8"/>
  <c r="F52" i="8"/>
  <c r="G52" i="8"/>
  <c r="J52" i="8"/>
  <c r="K52" i="8"/>
  <c r="M52" i="8"/>
  <c r="N52" i="8"/>
  <c r="P52" i="8"/>
  <c r="E53" i="8"/>
  <c r="F53" i="8"/>
  <c r="G53" i="8"/>
  <c r="J53" i="8"/>
  <c r="K53" i="8"/>
  <c r="M53" i="8"/>
  <c r="N53" i="8"/>
  <c r="P53" i="8"/>
  <c r="E54" i="8"/>
  <c r="F54" i="8"/>
  <c r="G54" i="8"/>
  <c r="J54" i="8"/>
  <c r="K54" i="8"/>
  <c r="M54" i="8"/>
  <c r="N54" i="8"/>
  <c r="P54" i="8"/>
  <c r="E55" i="8"/>
  <c r="F55" i="8"/>
  <c r="G55" i="8"/>
  <c r="J55" i="8"/>
  <c r="K55" i="8"/>
  <c r="M55" i="8"/>
  <c r="N55" i="8"/>
  <c r="P55" i="8"/>
  <c r="E56" i="8"/>
  <c r="F56" i="8"/>
  <c r="G56" i="8"/>
  <c r="J56" i="8"/>
  <c r="K56" i="8"/>
  <c r="M56" i="8"/>
  <c r="N56" i="8"/>
  <c r="P56" i="8"/>
  <c r="E57" i="8"/>
  <c r="F57" i="8"/>
  <c r="G57" i="8"/>
  <c r="J57" i="8"/>
  <c r="K57" i="8"/>
  <c r="M57" i="8"/>
  <c r="N57" i="8"/>
  <c r="P57" i="8"/>
  <c r="E58" i="8"/>
  <c r="F58" i="8"/>
  <c r="G58" i="8"/>
  <c r="J58" i="8"/>
  <c r="K58" i="8"/>
  <c r="M58" i="8"/>
  <c r="N58" i="8"/>
  <c r="P58" i="8"/>
  <c r="E59" i="8"/>
  <c r="F59" i="8"/>
  <c r="G59" i="8"/>
  <c r="J59" i="8"/>
  <c r="K59" i="8"/>
  <c r="M59" i="8"/>
  <c r="N59" i="8"/>
  <c r="P59" i="8"/>
  <c r="E60" i="8"/>
  <c r="F60" i="8"/>
  <c r="G60" i="8"/>
  <c r="J60" i="8"/>
  <c r="K60" i="8"/>
  <c r="M60" i="8"/>
  <c r="N60" i="8"/>
  <c r="P60" i="8"/>
  <c r="E61" i="8"/>
  <c r="F61" i="8"/>
  <c r="G61" i="8"/>
  <c r="J61" i="8"/>
  <c r="K61" i="8"/>
  <c r="M61" i="8"/>
  <c r="N61" i="8"/>
  <c r="P61" i="8"/>
  <c r="N62" i="8"/>
  <c r="E63" i="8"/>
  <c r="F63" i="8"/>
  <c r="G63" i="8"/>
  <c r="H63" i="8"/>
  <c r="I63" i="8"/>
  <c r="J63" i="8"/>
  <c r="K63" i="8"/>
  <c r="L63" i="8"/>
  <c r="M63" i="8"/>
  <c r="N63" i="8"/>
  <c r="O63" i="8"/>
  <c r="P63" i="8"/>
  <c r="E64" i="8"/>
  <c r="F64" i="8"/>
  <c r="G64" i="8"/>
  <c r="J64" i="8"/>
  <c r="K64" i="8"/>
  <c r="M64" i="8"/>
  <c r="N64" i="8"/>
  <c r="P64" i="8"/>
  <c r="E65" i="8"/>
  <c r="F65" i="8"/>
  <c r="G65" i="8"/>
  <c r="J65" i="8"/>
  <c r="K65" i="8"/>
  <c r="M65" i="8"/>
  <c r="N65" i="8"/>
  <c r="P65" i="8"/>
  <c r="E66" i="8"/>
  <c r="F66" i="8"/>
  <c r="G66" i="8"/>
  <c r="J66" i="8"/>
  <c r="K66" i="8"/>
  <c r="M66" i="8"/>
  <c r="N66" i="8"/>
  <c r="P66" i="8"/>
  <c r="E67" i="8"/>
  <c r="F67" i="8"/>
  <c r="G67" i="8"/>
  <c r="J67" i="8"/>
  <c r="K67" i="8"/>
  <c r="M67" i="8"/>
  <c r="N67" i="8"/>
  <c r="P67" i="8"/>
  <c r="E68" i="8"/>
  <c r="F68" i="8"/>
  <c r="G68" i="8"/>
  <c r="J68" i="8"/>
  <c r="K68" i="8"/>
  <c r="M68" i="8"/>
  <c r="N68" i="8"/>
  <c r="P68" i="8"/>
  <c r="E69" i="8"/>
  <c r="F69" i="8"/>
  <c r="G69" i="8"/>
  <c r="J69" i="8"/>
  <c r="K69" i="8"/>
  <c r="M69" i="8"/>
  <c r="N69" i="8"/>
  <c r="P69" i="8"/>
  <c r="E70" i="8"/>
  <c r="F70" i="8"/>
  <c r="G70" i="8"/>
  <c r="J70" i="8"/>
  <c r="K70" i="8"/>
  <c r="M70" i="8"/>
  <c r="N70" i="8"/>
  <c r="P70" i="8"/>
  <c r="E71" i="8"/>
  <c r="F71" i="8"/>
  <c r="G71" i="8"/>
  <c r="J71" i="8"/>
  <c r="K71" i="8"/>
  <c r="M71" i="8"/>
  <c r="N71" i="8"/>
  <c r="P71" i="8"/>
  <c r="E72" i="8"/>
  <c r="F72" i="8"/>
  <c r="G72" i="8"/>
  <c r="J72" i="8"/>
  <c r="K72" i="8"/>
  <c r="M72" i="8"/>
  <c r="N72" i="8"/>
  <c r="P72" i="8"/>
  <c r="E73" i="8"/>
  <c r="F73" i="8"/>
  <c r="G73" i="8"/>
  <c r="J73" i="8"/>
  <c r="K73" i="8"/>
  <c r="M73" i="8"/>
  <c r="N73" i="8"/>
  <c r="P73" i="8"/>
  <c r="E74" i="8"/>
  <c r="F74" i="8"/>
  <c r="G74" i="8"/>
  <c r="J74" i="8"/>
  <c r="K74" i="8"/>
  <c r="M74" i="8"/>
  <c r="N74" i="8"/>
  <c r="P74" i="8"/>
  <c r="E75" i="8"/>
  <c r="F75" i="8"/>
  <c r="G75" i="8"/>
  <c r="J75" i="8"/>
  <c r="K75" i="8"/>
  <c r="M75" i="8"/>
  <c r="N75" i="8"/>
  <c r="P75" i="8"/>
  <c r="E76" i="8"/>
  <c r="F76" i="8"/>
  <c r="G76" i="8"/>
  <c r="J76" i="8"/>
  <c r="K76" i="8"/>
  <c r="M76" i="8"/>
  <c r="N76" i="8"/>
  <c r="P76" i="8"/>
  <c r="E77" i="8"/>
  <c r="F77" i="8"/>
  <c r="G77" i="8"/>
  <c r="J77" i="8"/>
  <c r="K77" i="8"/>
  <c r="M77" i="8"/>
  <c r="N77" i="8"/>
  <c r="P77" i="8"/>
  <c r="E78" i="8"/>
  <c r="F78" i="8"/>
  <c r="G78" i="8"/>
  <c r="J78" i="8"/>
  <c r="K78" i="8"/>
  <c r="M78" i="8"/>
  <c r="N78" i="8"/>
  <c r="P78" i="8"/>
  <c r="E79" i="8"/>
  <c r="F79" i="8"/>
  <c r="G79" i="8"/>
  <c r="J79" i="8"/>
  <c r="K79" i="8"/>
  <c r="M79" i="8"/>
  <c r="N79" i="8"/>
  <c r="P79" i="8"/>
  <c r="N80" i="8"/>
  <c r="N81" i="8"/>
  <c r="E82" i="8"/>
  <c r="F82" i="8"/>
  <c r="G82" i="8"/>
  <c r="H82" i="8"/>
  <c r="I82" i="8"/>
  <c r="J82" i="8"/>
  <c r="K82" i="8"/>
  <c r="L82" i="8"/>
  <c r="M82" i="8"/>
  <c r="N82" i="8"/>
  <c r="O82" i="8"/>
  <c r="P82" i="8"/>
  <c r="E83" i="8"/>
  <c r="F83" i="8"/>
  <c r="G83" i="8"/>
  <c r="H83" i="8"/>
  <c r="I83" i="8"/>
  <c r="J83" i="8"/>
  <c r="K83" i="8"/>
  <c r="L83" i="8"/>
  <c r="M83" i="8"/>
  <c r="N83" i="8"/>
  <c r="O83" i="8"/>
  <c r="P83" i="8"/>
  <c r="E84" i="8"/>
  <c r="F84" i="8"/>
  <c r="G84" i="8"/>
  <c r="H84" i="8"/>
  <c r="I84" i="8"/>
  <c r="J84" i="8"/>
  <c r="K84" i="8"/>
  <c r="L84" i="8"/>
  <c r="M84" i="8"/>
  <c r="N84" i="8"/>
  <c r="O84" i="8"/>
  <c r="P84" i="8"/>
  <c r="E85" i="8"/>
  <c r="F85" i="8"/>
  <c r="G85" i="8"/>
  <c r="J85" i="8"/>
  <c r="K85" i="8"/>
  <c r="M85" i="8"/>
  <c r="N85" i="8"/>
  <c r="P85" i="8"/>
  <c r="E86" i="8"/>
  <c r="F86" i="8"/>
  <c r="G86" i="8"/>
  <c r="J86" i="8"/>
  <c r="K86" i="8"/>
  <c r="M86" i="8"/>
  <c r="N86" i="8"/>
  <c r="P86" i="8"/>
  <c r="E87" i="8"/>
  <c r="F87" i="8"/>
  <c r="G87" i="8"/>
  <c r="J87" i="8"/>
  <c r="K87" i="8"/>
  <c r="M87" i="8"/>
  <c r="N87" i="8"/>
  <c r="P87" i="8"/>
  <c r="N88" i="8"/>
  <c r="E89" i="8"/>
  <c r="F89" i="8"/>
  <c r="G89" i="8"/>
  <c r="H89" i="8"/>
  <c r="I89" i="8"/>
  <c r="J89" i="8"/>
  <c r="K89" i="8"/>
  <c r="L89" i="8"/>
  <c r="M89" i="8"/>
  <c r="N89" i="8"/>
  <c r="O89" i="8"/>
  <c r="P89" i="8"/>
  <c r="E90" i="8"/>
  <c r="F90" i="8"/>
  <c r="G90" i="8"/>
  <c r="J90" i="8"/>
  <c r="K90" i="8"/>
  <c r="M90" i="8"/>
  <c r="N90" i="8"/>
  <c r="P90" i="8"/>
  <c r="E91" i="8"/>
  <c r="F91" i="8"/>
  <c r="G91" i="8"/>
  <c r="J91" i="8"/>
  <c r="K91" i="8"/>
  <c r="M91" i="8"/>
  <c r="N91" i="8"/>
  <c r="P91" i="8"/>
  <c r="E92" i="8"/>
  <c r="F92" i="8"/>
  <c r="G92" i="8"/>
  <c r="J92" i="8"/>
  <c r="K92" i="8"/>
  <c r="M92" i="8"/>
  <c r="N92" i="8"/>
  <c r="P92" i="8"/>
  <c r="N93" i="8"/>
  <c r="E94" i="8"/>
  <c r="F94" i="8"/>
  <c r="G94" i="8"/>
  <c r="H94" i="8"/>
  <c r="I94" i="8"/>
  <c r="J94" i="8"/>
  <c r="K94" i="8"/>
  <c r="L94" i="8"/>
  <c r="M94" i="8"/>
  <c r="N94" i="8"/>
  <c r="O94" i="8"/>
  <c r="P94" i="8"/>
  <c r="E95" i="8"/>
  <c r="F95" i="8"/>
  <c r="G95" i="8"/>
  <c r="J95" i="8"/>
  <c r="K95" i="8"/>
  <c r="M95" i="8"/>
  <c r="N95" i="8"/>
  <c r="P95" i="8"/>
  <c r="E96" i="8"/>
  <c r="F96" i="8"/>
  <c r="G96" i="8"/>
  <c r="J96" i="8"/>
  <c r="K96" i="8"/>
  <c r="M96" i="8"/>
  <c r="N96" i="8"/>
  <c r="P96" i="8"/>
  <c r="E97" i="8"/>
  <c r="F97" i="8"/>
  <c r="G97" i="8"/>
  <c r="J97" i="8"/>
  <c r="K97" i="8"/>
  <c r="M97" i="8"/>
  <c r="N97" i="8"/>
  <c r="P97" i="8"/>
  <c r="E98" i="8"/>
  <c r="F98" i="8"/>
  <c r="G98" i="8"/>
  <c r="J98" i="8"/>
  <c r="K98" i="8"/>
  <c r="M98" i="8"/>
  <c r="N98" i="8"/>
  <c r="P98" i="8"/>
  <c r="E99" i="8"/>
  <c r="F99" i="8"/>
  <c r="G99" i="8"/>
  <c r="J99" i="8"/>
  <c r="K99" i="8"/>
  <c r="M99" i="8"/>
  <c r="N99" i="8"/>
  <c r="P99" i="8"/>
  <c r="E100" i="8"/>
  <c r="F100" i="8"/>
  <c r="G100" i="8"/>
  <c r="J100" i="8"/>
  <c r="K100" i="8"/>
  <c r="M100" i="8"/>
  <c r="N100" i="8"/>
  <c r="P100" i="8"/>
  <c r="E101" i="8"/>
  <c r="F101" i="8"/>
  <c r="G101" i="8"/>
  <c r="J101" i="8"/>
  <c r="K101" i="8"/>
  <c r="M101" i="8"/>
  <c r="N101" i="8"/>
  <c r="P101" i="8"/>
  <c r="E102" i="8"/>
  <c r="F102" i="8"/>
  <c r="G102" i="8"/>
  <c r="J102" i="8"/>
  <c r="K102" i="8"/>
  <c r="M102" i="8"/>
  <c r="N102" i="8"/>
  <c r="P102" i="8"/>
  <c r="E103" i="8"/>
  <c r="F103" i="8"/>
  <c r="G103" i="8"/>
  <c r="J103" i="8"/>
  <c r="K103" i="8"/>
  <c r="M103" i="8"/>
  <c r="N103" i="8"/>
  <c r="P103" i="8"/>
  <c r="E104" i="8"/>
  <c r="F104" i="8"/>
  <c r="G104" i="8"/>
  <c r="J104" i="8"/>
  <c r="K104" i="8"/>
  <c r="M104" i="8"/>
  <c r="N104" i="8"/>
  <c r="P104" i="8"/>
  <c r="E105" i="8"/>
  <c r="F105" i="8"/>
  <c r="G105" i="8"/>
  <c r="J105" i="8"/>
  <c r="K105" i="8"/>
  <c r="M105" i="8"/>
  <c r="N105" i="8"/>
  <c r="P105" i="8"/>
  <c r="E106" i="8"/>
  <c r="F106" i="8"/>
  <c r="G106" i="8"/>
  <c r="J106" i="8"/>
  <c r="K106" i="8"/>
  <c r="M106" i="8"/>
  <c r="N106" i="8"/>
  <c r="P106" i="8"/>
  <c r="N107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E109" i="8"/>
  <c r="F109" i="8"/>
  <c r="G109" i="8"/>
  <c r="J109" i="8"/>
  <c r="K109" i="8"/>
  <c r="M109" i="8"/>
  <c r="N109" i="8"/>
  <c r="P109" i="8"/>
  <c r="E110" i="8"/>
  <c r="F110" i="8"/>
  <c r="G110" i="8"/>
  <c r="J110" i="8"/>
  <c r="K110" i="8"/>
  <c r="M110" i="8"/>
  <c r="N110" i="8"/>
  <c r="P110" i="8"/>
  <c r="E111" i="8"/>
  <c r="F111" i="8"/>
  <c r="G111" i="8"/>
  <c r="J111" i="8"/>
  <c r="K111" i="8"/>
  <c r="M111" i="8"/>
  <c r="N111" i="8"/>
  <c r="P111" i="8"/>
  <c r="E112" i="8"/>
  <c r="F112" i="8"/>
  <c r="G112" i="8"/>
  <c r="J112" i="8"/>
  <c r="K112" i="8"/>
  <c r="M112" i="8"/>
  <c r="N112" i="8"/>
  <c r="P112" i="8"/>
  <c r="E113" i="8"/>
  <c r="F113" i="8"/>
  <c r="G113" i="8"/>
  <c r="J113" i="8"/>
  <c r="K113" i="8"/>
  <c r="M113" i="8"/>
  <c r="N113" i="8"/>
  <c r="P113" i="8"/>
  <c r="E114" i="8"/>
  <c r="F114" i="8"/>
  <c r="G114" i="8"/>
  <c r="J114" i="8"/>
  <c r="K114" i="8"/>
  <c r="M114" i="8"/>
  <c r="N114" i="8"/>
  <c r="P114" i="8"/>
  <c r="E115" i="8"/>
  <c r="F115" i="8"/>
  <c r="G115" i="8"/>
  <c r="J115" i="8"/>
  <c r="K115" i="8"/>
  <c r="M115" i="8"/>
  <c r="N115" i="8"/>
  <c r="P115" i="8"/>
  <c r="E116" i="8"/>
  <c r="F116" i="8"/>
  <c r="G116" i="8"/>
  <c r="J116" i="8"/>
  <c r="K116" i="8"/>
  <c r="M116" i="8"/>
  <c r="N116" i="8"/>
  <c r="P116" i="8"/>
  <c r="E117" i="8"/>
  <c r="F117" i="8"/>
  <c r="G117" i="8"/>
  <c r="J117" i="8"/>
  <c r="K117" i="8"/>
  <c r="M117" i="8"/>
  <c r="N117" i="8"/>
  <c r="P117" i="8"/>
  <c r="N118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E120" i="8"/>
  <c r="F120" i="8"/>
  <c r="G120" i="8"/>
  <c r="J120" i="8"/>
  <c r="K120" i="8"/>
  <c r="M120" i="8"/>
  <c r="N120" i="8"/>
  <c r="P120" i="8"/>
  <c r="N121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E123" i="8"/>
  <c r="F123" i="8"/>
  <c r="G123" i="8"/>
  <c r="J123" i="8"/>
  <c r="K123" i="8"/>
  <c r="M123" i="8"/>
  <c r="N123" i="8"/>
  <c r="P123" i="8"/>
  <c r="E124" i="8"/>
  <c r="F124" i="8"/>
  <c r="G124" i="8"/>
  <c r="J124" i="8"/>
  <c r="K124" i="8"/>
  <c r="M124" i="8"/>
  <c r="N124" i="8"/>
  <c r="P124" i="8"/>
  <c r="E125" i="8"/>
  <c r="F125" i="8"/>
  <c r="G125" i="8"/>
  <c r="J125" i="8"/>
  <c r="K125" i="8"/>
  <c r="M125" i="8"/>
  <c r="N125" i="8"/>
  <c r="P125" i="8"/>
  <c r="E126" i="8"/>
  <c r="F126" i="8"/>
  <c r="G126" i="8"/>
  <c r="J126" i="8"/>
  <c r="K126" i="8"/>
  <c r="M126" i="8"/>
  <c r="N126" i="8"/>
  <c r="P126" i="8"/>
  <c r="E127" i="8"/>
  <c r="F127" i="8"/>
  <c r="G127" i="8"/>
  <c r="J127" i="8"/>
  <c r="K127" i="8"/>
  <c r="M127" i="8"/>
  <c r="N127" i="8"/>
  <c r="P127" i="8"/>
  <c r="E128" i="8"/>
  <c r="F128" i="8"/>
  <c r="G128" i="8"/>
  <c r="J128" i="8"/>
  <c r="K128" i="8"/>
  <c r="M128" i="8"/>
  <c r="N128" i="8"/>
  <c r="P128" i="8"/>
  <c r="E129" i="8"/>
  <c r="F129" i="8"/>
  <c r="G129" i="8"/>
  <c r="J129" i="8"/>
  <c r="K129" i="8"/>
  <c r="M129" i="8"/>
  <c r="N129" i="8"/>
  <c r="P129" i="8"/>
  <c r="E130" i="8"/>
  <c r="F130" i="8"/>
  <c r="G130" i="8"/>
  <c r="J130" i="8"/>
  <c r="K130" i="8"/>
  <c r="M130" i="8"/>
  <c r="N130" i="8"/>
  <c r="P130" i="8"/>
  <c r="E131" i="8"/>
  <c r="F131" i="8"/>
  <c r="G131" i="8"/>
  <c r="J131" i="8"/>
  <c r="K131" i="8"/>
  <c r="M131" i="8"/>
  <c r="N131" i="8"/>
  <c r="P131" i="8"/>
  <c r="E132" i="8"/>
  <c r="F132" i="8"/>
  <c r="G132" i="8"/>
  <c r="J132" i="8"/>
  <c r="K132" i="8"/>
  <c r="M132" i="8"/>
  <c r="N132" i="8"/>
  <c r="P132" i="8"/>
  <c r="E133" i="8"/>
  <c r="F133" i="8"/>
  <c r="G133" i="8"/>
  <c r="J133" i="8"/>
  <c r="K133" i="8"/>
  <c r="M133" i="8"/>
  <c r="N133" i="8"/>
  <c r="P133" i="8"/>
  <c r="N134" i="8"/>
  <c r="N135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E139" i="8"/>
  <c r="F139" i="8"/>
  <c r="G139" i="8"/>
  <c r="J139" i="8"/>
  <c r="K139" i="8"/>
  <c r="M139" i="8"/>
  <c r="N139" i="8"/>
  <c r="P139" i="8"/>
  <c r="E140" i="8"/>
  <c r="F140" i="8"/>
  <c r="G140" i="8"/>
  <c r="J140" i="8"/>
  <c r="K140" i="8"/>
  <c r="M140" i="8"/>
  <c r="N140" i="8"/>
  <c r="P140" i="8"/>
  <c r="N141" i="8"/>
  <c r="N142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E146" i="8"/>
  <c r="F146" i="8"/>
  <c r="G146" i="8"/>
  <c r="J146" i="8"/>
  <c r="K146" i="8"/>
  <c r="M146" i="8"/>
  <c r="N146" i="8"/>
  <c r="P146" i="8"/>
  <c r="E147" i="8"/>
  <c r="F147" i="8"/>
  <c r="G147" i="8"/>
  <c r="J147" i="8"/>
  <c r="K147" i="8"/>
  <c r="M147" i="8"/>
  <c r="N147" i="8"/>
  <c r="P147" i="8"/>
  <c r="N148" i="8"/>
  <c r="E149" i="8"/>
  <c r="F149" i="8"/>
  <c r="G149" i="8"/>
  <c r="J149" i="8"/>
  <c r="K149" i="8"/>
  <c r="L149" i="8"/>
  <c r="M149" i="8"/>
  <c r="N149" i="8"/>
  <c r="O149" i="8"/>
  <c r="P149" i="8"/>
  <c r="E150" i="8"/>
  <c r="F150" i="8"/>
  <c r="G150" i="8"/>
  <c r="J150" i="8"/>
  <c r="K150" i="8"/>
  <c r="M150" i="8"/>
  <c r="N150" i="8"/>
  <c r="O150" i="8"/>
  <c r="P150" i="8"/>
  <c r="N151" i="8"/>
  <c r="N152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E156" i="8"/>
  <c r="F156" i="8"/>
  <c r="G156" i="8"/>
  <c r="J156" i="8"/>
  <c r="K156" i="8"/>
  <c r="M156" i="8"/>
  <c r="N156" i="8"/>
  <c r="P156" i="8"/>
  <c r="E157" i="8"/>
  <c r="F157" i="8"/>
  <c r="G157" i="8"/>
  <c r="J157" i="8"/>
  <c r="K157" i="8"/>
  <c r="M157" i="8"/>
  <c r="N157" i="8"/>
  <c r="P157" i="8"/>
  <c r="E158" i="8"/>
  <c r="F158" i="8"/>
  <c r="G158" i="8"/>
  <c r="J158" i="8"/>
  <c r="K158" i="8"/>
  <c r="M158" i="8"/>
  <c r="N158" i="8"/>
  <c r="P158" i="8"/>
  <c r="E159" i="8"/>
  <c r="F159" i="8"/>
  <c r="G159" i="8"/>
  <c r="J159" i="8"/>
  <c r="K159" i="8"/>
  <c r="M159" i="8"/>
  <c r="N159" i="8"/>
  <c r="P159" i="8"/>
  <c r="E160" i="8"/>
  <c r="F160" i="8"/>
  <c r="G160" i="8"/>
  <c r="J160" i="8"/>
  <c r="K160" i="8"/>
  <c r="M160" i="8"/>
  <c r="N160" i="8"/>
  <c r="P160" i="8"/>
  <c r="E161" i="8"/>
  <c r="F161" i="8"/>
  <c r="G161" i="8"/>
  <c r="J161" i="8"/>
  <c r="K161" i="8"/>
  <c r="M161" i="8"/>
  <c r="N161" i="8"/>
  <c r="P161" i="8"/>
  <c r="E162" i="8"/>
  <c r="F162" i="8"/>
  <c r="G162" i="8"/>
  <c r="J162" i="8"/>
  <c r="K162" i="8"/>
  <c r="M162" i="8"/>
  <c r="N162" i="8"/>
  <c r="P162" i="8"/>
  <c r="E163" i="8"/>
  <c r="F163" i="8"/>
  <c r="G163" i="8"/>
  <c r="J163" i="8"/>
  <c r="K163" i="8"/>
  <c r="M163" i="8"/>
  <c r="N163" i="8"/>
  <c r="P163" i="8"/>
  <c r="E164" i="8"/>
  <c r="F164" i="8"/>
  <c r="G164" i="8"/>
  <c r="J164" i="8"/>
  <c r="K164" i="8"/>
  <c r="M164" i="8"/>
  <c r="N164" i="8"/>
  <c r="P164" i="8"/>
  <c r="E165" i="8"/>
  <c r="F165" i="8"/>
  <c r="G165" i="8"/>
  <c r="J165" i="8"/>
  <c r="K165" i="8"/>
  <c r="M165" i="8"/>
  <c r="N165" i="8"/>
  <c r="O165" i="8"/>
  <c r="P165" i="8"/>
  <c r="N166" i="8"/>
  <c r="N167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E171" i="8"/>
  <c r="F171" i="8"/>
  <c r="G171" i="8"/>
  <c r="J171" i="8"/>
  <c r="K171" i="8"/>
  <c r="M171" i="8"/>
  <c r="N171" i="8"/>
  <c r="P171" i="8"/>
  <c r="E172" i="8"/>
  <c r="F172" i="8"/>
  <c r="G172" i="8"/>
  <c r="J172" i="8"/>
  <c r="K172" i="8"/>
  <c r="M172" i="8"/>
  <c r="N172" i="8"/>
  <c r="P172" i="8"/>
  <c r="E173" i="8"/>
  <c r="F173" i="8"/>
  <c r="G173" i="8"/>
  <c r="J173" i="8"/>
  <c r="K173" i="8"/>
  <c r="M173" i="8"/>
  <c r="N173" i="8"/>
  <c r="P173" i="8"/>
  <c r="E174" i="8"/>
  <c r="F174" i="8"/>
  <c r="G174" i="8"/>
  <c r="J174" i="8"/>
  <c r="K174" i="8"/>
  <c r="M174" i="8"/>
  <c r="N174" i="8"/>
  <c r="P174" i="8"/>
  <c r="E175" i="8"/>
  <c r="F175" i="8"/>
  <c r="G175" i="8"/>
  <c r="J175" i="8"/>
  <c r="K175" i="8"/>
  <c r="M175" i="8"/>
  <c r="N175" i="8"/>
  <c r="P175" i="8"/>
  <c r="E176" i="8"/>
  <c r="F176" i="8"/>
  <c r="G176" i="8"/>
  <c r="J176" i="8"/>
  <c r="K176" i="8"/>
  <c r="M176" i="8"/>
  <c r="N176" i="8"/>
  <c r="P176" i="8"/>
  <c r="E177" i="8"/>
  <c r="F177" i="8"/>
  <c r="G177" i="8"/>
  <c r="J177" i="8"/>
  <c r="K177" i="8"/>
  <c r="M177" i="8"/>
  <c r="N177" i="8"/>
  <c r="P177" i="8"/>
  <c r="E178" i="8"/>
  <c r="F178" i="8"/>
  <c r="G178" i="8"/>
  <c r="J178" i="8"/>
  <c r="K178" i="8"/>
  <c r="M178" i="8"/>
  <c r="N178" i="8"/>
  <c r="P178" i="8"/>
  <c r="E179" i="8"/>
  <c r="F179" i="8"/>
  <c r="G179" i="8"/>
  <c r="J179" i="8"/>
  <c r="K179" i="8"/>
  <c r="M179" i="8"/>
  <c r="N179" i="8"/>
  <c r="P179" i="8"/>
  <c r="E180" i="8"/>
  <c r="F180" i="8"/>
  <c r="G180" i="8"/>
  <c r="J180" i="8"/>
  <c r="K180" i="8"/>
  <c r="M180" i="8"/>
  <c r="N180" i="8"/>
  <c r="P180" i="8"/>
  <c r="E181" i="8"/>
  <c r="F181" i="8"/>
  <c r="G181" i="8"/>
  <c r="J181" i="8"/>
  <c r="K181" i="8"/>
  <c r="M181" i="8"/>
  <c r="N181" i="8"/>
  <c r="P181" i="8"/>
  <c r="E182" i="8"/>
  <c r="F182" i="8"/>
  <c r="G182" i="8"/>
  <c r="J182" i="8"/>
  <c r="K182" i="8"/>
  <c r="M182" i="8"/>
  <c r="N182" i="8"/>
  <c r="P182" i="8"/>
  <c r="N183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E185" i="8"/>
  <c r="F185" i="8"/>
  <c r="G185" i="8"/>
  <c r="J185" i="8"/>
  <c r="K185" i="8"/>
  <c r="M185" i="8"/>
  <c r="N185" i="8"/>
  <c r="P185" i="8"/>
  <c r="E186" i="8"/>
  <c r="F186" i="8"/>
  <c r="G186" i="8"/>
  <c r="J186" i="8"/>
  <c r="K186" i="8"/>
  <c r="M186" i="8"/>
  <c r="N186" i="8"/>
  <c r="P186" i="8"/>
  <c r="E187" i="8"/>
  <c r="F187" i="8"/>
  <c r="G187" i="8"/>
  <c r="J187" i="8"/>
  <c r="K187" i="8"/>
  <c r="M187" i="8"/>
  <c r="N187" i="8"/>
  <c r="P187" i="8"/>
  <c r="E188" i="8"/>
  <c r="F188" i="8"/>
  <c r="G188" i="8"/>
  <c r="J188" i="8"/>
  <c r="K188" i="8"/>
  <c r="M188" i="8"/>
  <c r="N188" i="8"/>
  <c r="P188" i="8"/>
  <c r="E189" i="8"/>
  <c r="F189" i="8"/>
  <c r="G189" i="8"/>
  <c r="J189" i="8"/>
  <c r="K189" i="8"/>
  <c r="M189" i="8"/>
  <c r="N189" i="8"/>
  <c r="P189" i="8"/>
  <c r="E190" i="8"/>
  <c r="F190" i="8"/>
  <c r="G190" i="8"/>
  <c r="J190" i="8"/>
  <c r="K190" i="8"/>
  <c r="M190" i="8"/>
  <c r="N190" i="8"/>
  <c r="P190" i="8"/>
  <c r="N191" i="8"/>
  <c r="N192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E196" i="8"/>
  <c r="F196" i="8"/>
  <c r="G196" i="8"/>
  <c r="J196" i="8"/>
  <c r="K196" i="8"/>
  <c r="L196" i="8"/>
  <c r="M196" i="8"/>
  <c r="N196" i="8"/>
  <c r="O196" i="8"/>
  <c r="P196" i="8"/>
  <c r="E197" i="8"/>
  <c r="F197" i="8"/>
  <c r="G197" i="8"/>
  <c r="J197" i="8"/>
  <c r="K197" i="8"/>
  <c r="M197" i="8"/>
  <c r="N197" i="8"/>
  <c r="P197" i="8"/>
  <c r="E198" i="8"/>
  <c r="F198" i="8"/>
  <c r="G198" i="8"/>
  <c r="J198" i="8"/>
  <c r="K198" i="8"/>
  <c r="M198" i="8"/>
  <c r="N198" i="8"/>
  <c r="P198" i="8"/>
  <c r="E199" i="8"/>
  <c r="F199" i="8"/>
  <c r="G199" i="8"/>
  <c r="J199" i="8"/>
  <c r="K199" i="8"/>
  <c r="M199" i="8"/>
  <c r="N199" i="8"/>
  <c r="P199" i="8"/>
  <c r="E200" i="8"/>
  <c r="F200" i="8"/>
  <c r="G200" i="8"/>
  <c r="J200" i="8"/>
  <c r="K200" i="8"/>
  <c r="M200" i="8"/>
  <c r="N200" i="8"/>
  <c r="P200" i="8"/>
  <c r="E201" i="8"/>
  <c r="F201" i="8"/>
  <c r="G201" i="8"/>
  <c r="J201" i="8"/>
  <c r="K201" i="8"/>
  <c r="M201" i="8"/>
  <c r="N201" i="8"/>
  <c r="P201" i="8"/>
  <c r="E202" i="8"/>
  <c r="F202" i="8"/>
  <c r="G202" i="8"/>
  <c r="J202" i="8"/>
  <c r="K202" i="8"/>
  <c r="M202" i="8"/>
  <c r="N202" i="8"/>
  <c r="P202" i="8"/>
  <c r="E203" i="8"/>
  <c r="F203" i="8"/>
  <c r="G203" i="8"/>
  <c r="J203" i="8"/>
  <c r="K203" i="8"/>
  <c r="M203" i="8"/>
  <c r="N203" i="8"/>
  <c r="P203" i="8"/>
  <c r="E204" i="8"/>
  <c r="F204" i="8"/>
  <c r="G204" i="8"/>
  <c r="J204" i="8"/>
  <c r="K204" i="8"/>
  <c r="M204" i="8"/>
  <c r="N204" i="8"/>
  <c r="P204" i="8"/>
  <c r="E205" i="8"/>
  <c r="F205" i="8"/>
  <c r="G205" i="8"/>
  <c r="J205" i="8"/>
  <c r="K205" i="8"/>
  <c r="M205" i="8"/>
  <c r="N205" i="8"/>
  <c r="P205" i="8"/>
  <c r="E206" i="8"/>
  <c r="F206" i="8"/>
  <c r="G206" i="8"/>
  <c r="J206" i="8"/>
  <c r="K206" i="8"/>
  <c r="M206" i="8"/>
  <c r="N206" i="8"/>
  <c r="P206" i="8"/>
  <c r="E207" i="8"/>
  <c r="F207" i="8"/>
  <c r="G207" i="8"/>
  <c r="J207" i="8"/>
  <c r="K207" i="8"/>
  <c r="M207" i="8"/>
  <c r="N207" i="8"/>
  <c r="P207" i="8"/>
  <c r="E208" i="8"/>
  <c r="F208" i="8"/>
  <c r="G208" i="8"/>
  <c r="J208" i="8"/>
  <c r="K208" i="8"/>
  <c r="M208" i="8"/>
  <c r="N208" i="8"/>
  <c r="P208" i="8"/>
  <c r="N209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E211" i="8"/>
  <c r="F211" i="8"/>
  <c r="G211" i="8"/>
  <c r="J211" i="8"/>
  <c r="K211" i="8"/>
  <c r="M211" i="8"/>
  <c r="N211" i="8"/>
  <c r="P211" i="8"/>
  <c r="E212" i="8"/>
  <c r="F212" i="8"/>
  <c r="G212" i="8"/>
  <c r="J212" i="8"/>
  <c r="K212" i="8"/>
  <c r="M212" i="8"/>
  <c r="N212" i="8"/>
  <c r="P212" i="8"/>
  <c r="E213" i="8"/>
  <c r="F213" i="8"/>
  <c r="G213" i="8"/>
  <c r="J213" i="8"/>
  <c r="K213" i="8"/>
  <c r="M213" i="8"/>
  <c r="N213" i="8"/>
  <c r="P213" i="8"/>
  <c r="E214" i="8"/>
  <c r="F214" i="8"/>
  <c r="G214" i="8"/>
  <c r="J214" i="8"/>
  <c r="K214" i="8"/>
  <c r="M214" i="8"/>
  <c r="N214" i="8"/>
  <c r="P214" i="8"/>
  <c r="E215" i="8"/>
  <c r="F215" i="8"/>
  <c r="G215" i="8"/>
  <c r="J215" i="8"/>
  <c r="K215" i="8"/>
  <c r="M215" i="8"/>
  <c r="N215" i="8"/>
  <c r="P215" i="8"/>
  <c r="E216" i="8"/>
  <c r="F216" i="8"/>
  <c r="G216" i="8"/>
  <c r="J216" i="8"/>
  <c r="K216" i="8"/>
  <c r="M216" i="8"/>
  <c r="N216" i="8"/>
  <c r="P216" i="8"/>
  <c r="E217" i="8"/>
  <c r="F217" i="8"/>
  <c r="G217" i="8"/>
  <c r="J217" i="8"/>
  <c r="K217" i="8"/>
  <c r="M217" i="8"/>
  <c r="N217" i="8"/>
  <c r="P217" i="8"/>
  <c r="E218" i="8"/>
  <c r="F218" i="8"/>
  <c r="G218" i="8"/>
  <c r="J218" i="8"/>
  <c r="K218" i="8"/>
  <c r="M218" i="8"/>
  <c r="N218" i="8"/>
  <c r="P218" i="8"/>
  <c r="N219" i="8"/>
  <c r="N220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E224" i="8"/>
  <c r="F224" i="8"/>
  <c r="G224" i="8"/>
  <c r="J224" i="8"/>
  <c r="K224" i="8"/>
  <c r="M224" i="8"/>
  <c r="N224" i="8"/>
  <c r="P224" i="8"/>
  <c r="E225" i="8"/>
  <c r="F225" i="8"/>
  <c r="G225" i="8"/>
  <c r="J225" i="8"/>
  <c r="K225" i="8"/>
  <c r="M225" i="8"/>
  <c r="N225" i="8"/>
  <c r="P225" i="8"/>
  <c r="E226" i="8"/>
  <c r="F226" i="8"/>
  <c r="G226" i="8"/>
  <c r="J226" i="8"/>
  <c r="K226" i="8"/>
  <c r="M226" i="8"/>
  <c r="N226" i="8"/>
  <c r="P226" i="8"/>
  <c r="E227" i="8"/>
  <c r="F227" i="8"/>
  <c r="G227" i="8"/>
  <c r="J227" i="8"/>
  <c r="K227" i="8"/>
  <c r="M227" i="8"/>
  <c r="N227" i="8"/>
  <c r="P227" i="8"/>
  <c r="E228" i="8"/>
  <c r="F228" i="8"/>
  <c r="G228" i="8"/>
  <c r="J228" i="8"/>
  <c r="K228" i="8"/>
  <c r="M228" i="8"/>
  <c r="N228" i="8"/>
  <c r="P228" i="8"/>
  <c r="N229" i="8"/>
  <c r="N230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E234" i="8"/>
  <c r="F234" i="8"/>
  <c r="G234" i="8"/>
  <c r="J234" i="8"/>
  <c r="K234" i="8"/>
  <c r="M234" i="8"/>
  <c r="N234" i="8"/>
  <c r="P234" i="8"/>
  <c r="N235" i="8"/>
  <c r="N236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E240" i="8"/>
  <c r="F240" i="8"/>
  <c r="G240" i="8"/>
  <c r="J240" i="8"/>
  <c r="K240" i="8"/>
  <c r="M240" i="8"/>
  <c r="N240" i="8"/>
  <c r="P240" i="8"/>
  <c r="N241" i="8"/>
  <c r="N242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E246" i="8"/>
  <c r="F246" i="8"/>
  <c r="G246" i="8"/>
  <c r="J246" i="8"/>
  <c r="K246" i="8"/>
  <c r="M246" i="8"/>
  <c r="N246" i="8"/>
  <c r="P246" i="8"/>
  <c r="E247" i="8"/>
  <c r="F247" i="8"/>
  <c r="G247" i="8"/>
  <c r="J247" i="8"/>
  <c r="K247" i="8"/>
  <c r="M247" i="8"/>
  <c r="N247" i="8"/>
  <c r="P247" i="8"/>
  <c r="E248" i="8"/>
  <c r="F248" i="8"/>
  <c r="G248" i="8"/>
  <c r="J248" i="8"/>
  <c r="K248" i="8"/>
  <c r="M248" i="8"/>
  <c r="N248" i="8"/>
  <c r="P248" i="8"/>
  <c r="E249" i="8"/>
  <c r="F249" i="8"/>
  <c r="G249" i="8"/>
  <c r="J249" i="8"/>
  <c r="K249" i="8"/>
  <c r="M249" i="8"/>
  <c r="N249" i="8"/>
  <c r="P249" i="8"/>
  <c r="E250" i="8"/>
  <c r="F250" i="8"/>
  <c r="G250" i="8"/>
  <c r="J250" i="8"/>
  <c r="K250" i="8"/>
  <c r="M250" i="8"/>
  <c r="N250" i="8"/>
  <c r="P250" i="8"/>
  <c r="E251" i="8"/>
  <c r="F251" i="8"/>
  <c r="G251" i="8"/>
  <c r="J251" i="8"/>
  <c r="K251" i="8"/>
  <c r="M251" i="8"/>
  <c r="N251" i="8"/>
  <c r="P251" i="8"/>
  <c r="E252" i="8"/>
  <c r="F252" i="8"/>
  <c r="G252" i="8"/>
  <c r="J252" i="8"/>
  <c r="K252" i="8"/>
  <c r="M252" i="8"/>
  <c r="N252" i="8"/>
  <c r="P252" i="8"/>
  <c r="E253" i="8"/>
  <c r="F253" i="8"/>
  <c r="G253" i="8"/>
  <c r="J253" i="8"/>
  <c r="K253" i="8"/>
  <c r="M253" i="8"/>
  <c r="N253" i="8"/>
  <c r="O253" i="8"/>
  <c r="P253" i="8"/>
  <c r="E254" i="8"/>
  <c r="F254" i="8"/>
  <c r="G254" i="8"/>
  <c r="J254" i="8"/>
  <c r="K254" i="8"/>
  <c r="M254" i="8"/>
  <c r="N254" i="8"/>
  <c r="P254" i="8"/>
  <c r="N255" i="8"/>
  <c r="N256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E260" i="8"/>
  <c r="F260" i="8"/>
  <c r="J260" i="8"/>
  <c r="K260" i="8"/>
  <c r="M260" i="8"/>
  <c r="N260" i="8"/>
  <c r="P260" i="8"/>
  <c r="E261" i="8"/>
  <c r="F261" i="8"/>
  <c r="J261" i="8"/>
  <c r="K261" i="8"/>
  <c r="M261" i="8"/>
  <c r="N261" i="8"/>
  <c r="P261" i="8"/>
  <c r="E262" i="8"/>
  <c r="F262" i="8"/>
  <c r="G262" i="8"/>
  <c r="J262" i="8"/>
  <c r="K262" i="8"/>
  <c r="L262" i="8"/>
  <c r="M262" i="8"/>
  <c r="N262" i="8"/>
  <c r="P262" i="8"/>
  <c r="E263" i="8"/>
  <c r="F263" i="8"/>
  <c r="G263" i="8"/>
  <c r="J263" i="8"/>
  <c r="K263" i="8"/>
  <c r="M263" i="8"/>
  <c r="N263" i="8"/>
  <c r="P263" i="8"/>
  <c r="E264" i="8"/>
  <c r="F264" i="8"/>
  <c r="J264" i="8"/>
  <c r="K264" i="8"/>
  <c r="M264" i="8"/>
  <c r="N264" i="8"/>
  <c r="P264" i="8"/>
  <c r="E265" i="8"/>
  <c r="F265" i="8"/>
  <c r="G265" i="8"/>
  <c r="J265" i="8"/>
  <c r="K265" i="8"/>
  <c r="M265" i="8"/>
  <c r="N265" i="8"/>
  <c r="P265" i="8"/>
  <c r="E266" i="8"/>
  <c r="F266" i="8"/>
  <c r="J266" i="8"/>
  <c r="K266" i="8"/>
  <c r="M266" i="8"/>
  <c r="N266" i="8"/>
  <c r="P266" i="8"/>
  <c r="E267" i="8"/>
  <c r="F267" i="8"/>
  <c r="G267" i="8"/>
  <c r="J267" i="8"/>
  <c r="K267" i="8"/>
  <c r="M267" i="8"/>
  <c r="N267" i="8"/>
  <c r="P267" i="8"/>
  <c r="E268" i="8"/>
  <c r="F268" i="8"/>
  <c r="G268" i="8"/>
  <c r="J268" i="8"/>
  <c r="K268" i="8"/>
  <c r="M268" i="8"/>
  <c r="N268" i="8"/>
  <c r="P268" i="8"/>
  <c r="E269" i="8"/>
  <c r="F269" i="8"/>
  <c r="G269" i="8"/>
  <c r="J269" i="8"/>
  <c r="K269" i="8"/>
  <c r="M269" i="8"/>
  <c r="N269" i="8"/>
  <c r="P269" i="8"/>
  <c r="E270" i="8"/>
  <c r="F270" i="8"/>
  <c r="G270" i="8"/>
  <c r="J270" i="8"/>
  <c r="K270" i="8"/>
  <c r="M270" i="8"/>
  <c r="N270" i="8"/>
  <c r="P270" i="8"/>
  <c r="E271" i="8"/>
  <c r="F271" i="8"/>
  <c r="J271" i="8"/>
  <c r="K271" i="8"/>
  <c r="M271" i="8"/>
  <c r="N271" i="8"/>
  <c r="P271" i="8"/>
  <c r="E272" i="8"/>
  <c r="F272" i="8"/>
  <c r="G272" i="8"/>
  <c r="J272" i="8"/>
  <c r="K272" i="8"/>
  <c r="M272" i="8"/>
  <c r="N272" i="8"/>
  <c r="P272" i="8"/>
  <c r="E273" i="8"/>
  <c r="F273" i="8"/>
  <c r="J273" i="8"/>
  <c r="K273" i="8"/>
  <c r="M273" i="8"/>
  <c r="N273" i="8"/>
  <c r="P273" i="8"/>
  <c r="E274" i="8"/>
  <c r="F274" i="8"/>
  <c r="G274" i="8"/>
  <c r="J274" i="8"/>
  <c r="K274" i="8"/>
  <c r="M274" i="8"/>
  <c r="N274" i="8"/>
  <c r="P274" i="8"/>
  <c r="E275" i="8"/>
  <c r="F275" i="8"/>
  <c r="G275" i="8"/>
  <c r="J275" i="8"/>
  <c r="K275" i="8"/>
  <c r="M275" i="8"/>
  <c r="N275" i="8"/>
  <c r="P275" i="8"/>
  <c r="E276" i="8"/>
  <c r="F276" i="8"/>
  <c r="G276" i="8"/>
  <c r="J276" i="8"/>
  <c r="K276" i="8"/>
  <c r="M276" i="8"/>
  <c r="N276" i="8"/>
  <c r="P276" i="8"/>
  <c r="E277" i="8"/>
  <c r="F277" i="8"/>
  <c r="G277" i="8"/>
  <c r="J277" i="8"/>
  <c r="K277" i="8"/>
  <c r="M277" i="8"/>
  <c r="N277" i="8"/>
  <c r="P277" i="8"/>
  <c r="E278" i="8"/>
  <c r="F278" i="8"/>
  <c r="G278" i="8"/>
  <c r="J278" i="8"/>
  <c r="K278" i="8"/>
  <c r="M278" i="8"/>
  <c r="N278" i="8"/>
  <c r="P278" i="8"/>
  <c r="E279" i="8"/>
  <c r="F279" i="8"/>
  <c r="G279" i="8"/>
  <c r="J279" i="8"/>
  <c r="K279" i="8"/>
  <c r="M279" i="8"/>
  <c r="N279" i="8"/>
  <c r="P279" i="8"/>
  <c r="E280" i="8"/>
  <c r="F280" i="8"/>
  <c r="G280" i="8"/>
  <c r="J280" i="8"/>
  <c r="K280" i="8"/>
  <c r="M280" i="8"/>
  <c r="N280" i="8"/>
  <c r="P280" i="8"/>
  <c r="E281" i="8"/>
  <c r="F281" i="8"/>
  <c r="G281" i="8"/>
  <c r="J281" i="8"/>
  <c r="K281" i="8"/>
  <c r="M281" i="8"/>
  <c r="N281" i="8"/>
  <c r="P281" i="8"/>
  <c r="E282" i="8"/>
  <c r="F282" i="8"/>
  <c r="G282" i="8"/>
  <c r="J282" i="8"/>
  <c r="K282" i="8"/>
  <c r="M282" i="8"/>
  <c r="N282" i="8"/>
  <c r="P282" i="8"/>
  <c r="E283" i="8"/>
  <c r="F283" i="8"/>
  <c r="G283" i="8"/>
  <c r="J283" i="8"/>
  <c r="K283" i="8"/>
  <c r="M283" i="8"/>
  <c r="N283" i="8"/>
  <c r="P283" i="8"/>
  <c r="N284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E286" i="8"/>
  <c r="F286" i="8"/>
  <c r="G286" i="8"/>
  <c r="J286" i="8"/>
  <c r="K286" i="8"/>
  <c r="M286" i="8"/>
  <c r="N286" i="8"/>
  <c r="P286" i="8"/>
  <c r="E287" i="8"/>
  <c r="F287" i="8"/>
  <c r="G287" i="8"/>
  <c r="J287" i="8"/>
  <c r="K287" i="8"/>
  <c r="M287" i="8"/>
  <c r="N287" i="8"/>
  <c r="P287" i="8"/>
  <c r="E288" i="8"/>
  <c r="F288" i="8"/>
  <c r="G288" i="8"/>
  <c r="J288" i="8"/>
  <c r="K288" i="8"/>
  <c r="M288" i="8"/>
  <c r="N288" i="8"/>
  <c r="P288" i="8"/>
  <c r="E289" i="8"/>
  <c r="F289" i="8"/>
  <c r="G289" i="8"/>
  <c r="J289" i="8"/>
  <c r="K289" i="8"/>
  <c r="M289" i="8"/>
  <c r="N289" i="8"/>
  <c r="P289" i="8"/>
  <c r="E290" i="8"/>
  <c r="F290" i="8"/>
  <c r="G290" i="8"/>
  <c r="J290" i="8"/>
  <c r="K290" i="8"/>
  <c r="M290" i="8"/>
  <c r="N290" i="8"/>
  <c r="P290" i="8"/>
  <c r="E291" i="8"/>
  <c r="F291" i="8"/>
  <c r="G291" i="8"/>
  <c r="J291" i="8"/>
  <c r="K291" i="8"/>
  <c r="M291" i="8"/>
  <c r="N291" i="8"/>
  <c r="P291" i="8"/>
  <c r="E292" i="8"/>
  <c r="F292" i="8"/>
  <c r="G292" i="8"/>
  <c r="J292" i="8"/>
  <c r="K292" i="8"/>
  <c r="M292" i="8"/>
  <c r="N292" i="8"/>
  <c r="P292" i="8"/>
  <c r="E293" i="8"/>
  <c r="F293" i="8"/>
  <c r="G293" i="8"/>
  <c r="J293" i="8"/>
  <c r="K293" i="8"/>
  <c r="M293" i="8"/>
  <c r="N293" i="8"/>
  <c r="P293" i="8"/>
  <c r="E294" i="8"/>
  <c r="F294" i="8"/>
  <c r="G294" i="8"/>
  <c r="J294" i="8"/>
  <c r="K294" i="8"/>
  <c r="M294" i="8"/>
  <c r="N294" i="8"/>
  <c r="P294" i="8"/>
  <c r="E295" i="8"/>
  <c r="F295" i="8"/>
  <c r="G295" i="8"/>
  <c r="J295" i="8"/>
  <c r="K295" i="8"/>
  <c r="M295" i="8"/>
  <c r="N295" i="8"/>
  <c r="P295" i="8"/>
  <c r="E296" i="8"/>
  <c r="F296" i="8"/>
  <c r="G296" i="8"/>
  <c r="J296" i="8"/>
  <c r="K296" i="8"/>
  <c r="M296" i="8"/>
  <c r="N296" i="8"/>
  <c r="P296" i="8"/>
  <c r="E297" i="8"/>
  <c r="F297" i="8"/>
  <c r="G297" i="8"/>
  <c r="J297" i="8"/>
  <c r="K297" i="8"/>
  <c r="M297" i="8"/>
  <c r="N297" i="8"/>
  <c r="P297" i="8"/>
  <c r="E298" i="8"/>
  <c r="F298" i="8"/>
  <c r="G298" i="8"/>
  <c r="J298" i="8"/>
  <c r="K298" i="8"/>
  <c r="M298" i="8"/>
  <c r="N298" i="8"/>
  <c r="P298" i="8"/>
  <c r="E299" i="8"/>
  <c r="F299" i="8"/>
  <c r="G299" i="8"/>
  <c r="J299" i="8"/>
  <c r="K299" i="8"/>
  <c r="M299" i="8"/>
  <c r="N299" i="8"/>
  <c r="P299" i="8"/>
  <c r="E300" i="8"/>
  <c r="F300" i="8"/>
  <c r="G300" i="8"/>
  <c r="J300" i="8"/>
  <c r="K300" i="8"/>
  <c r="M300" i="8"/>
  <c r="N300" i="8"/>
  <c r="P300" i="8"/>
  <c r="E301" i="8"/>
  <c r="F301" i="8"/>
  <c r="G301" i="8"/>
  <c r="J301" i="8"/>
  <c r="K301" i="8"/>
  <c r="M301" i="8"/>
  <c r="N301" i="8"/>
  <c r="P301" i="8"/>
  <c r="E302" i="8"/>
  <c r="F302" i="8"/>
  <c r="G302" i="8"/>
  <c r="J302" i="8"/>
  <c r="K302" i="8"/>
  <c r="M302" i="8"/>
  <c r="N302" i="8"/>
  <c r="P302" i="8"/>
  <c r="E303" i="8"/>
  <c r="F303" i="8"/>
  <c r="G303" i="8"/>
  <c r="J303" i="8"/>
  <c r="K303" i="8"/>
  <c r="M303" i="8"/>
  <c r="N303" i="8"/>
  <c r="P303" i="8"/>
  <c r="E304" i="8"/>
  <c r="F304" i="8"/>
  <c r="G304" i="8"/>
  <c r="J304" i="8"/>
  <c r="K304" i="8"/>
  <c r="M304" i="8"/>
  <c r="N304" i="8"/>
  <c r="P304" i="8"/>
  <c r="E305" i="8"/>
  <c r="F305" i="8"/>
  <c r="G305" i="8"/>
  <c r="J305" i="8"/>
  <c r="K305" i="8"/>
  <c r="M305" i="8"/>
  <c r="N305" i="8"/>
  <c r="P305" i="8"/>
  <c r="E306" i="8"/>
  <c r="F306" i="8"/>
  <c r="G306" i="8"/>
  <c r="J306" i="8"/>
  <c r="K306" i="8"/>
  <c r="M306" i="8"/>
  <c r="N306" i="8"/>
  <c r="P306" i="8"/>
  <c r="N307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E309" i="8"/>
  <c r="F309" i="8"/>
  <c r="G309" i="8"/>
  <c r="J309" i="8"/>
  <c r="K309" i="8"/>
  <c r="M309" i="8"/>
  <c r="N309" i="8"/>
  <c r="P309" i="8"/>
  <c r="N310" i="8"/>
  <c r="N311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E315" i="8"/>
  <c r="F315" i="8"/>
  <c r="G315" i="8"/>
  <c r="J315" i="8"/>
  <c r="K315" i="8"/>
  <c r="M315" i="8"/>
  <c r="N315" i="8"/>
  <c r="P315" i="8"/>
  <c r="E316" i="8"/>
  <c r="N316" i="8"/>
  <c r="E317" i="8"/>
  <c r="N317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E321" i="8"/>
  <c r="F321" i="8"/>
  <c r="G321" i="8"/>
  <c r="J321" i="8"/>
  <c r="K321" i="8"/>
  <c r="M321" i="8"/>
  <c r="N321" i="8"/>
  <c r="P321" i="8"/>
  <c r="E322" i="8"/>
  <c r="F322" i="8"/>
  <c r="G322" i="8"/>
  <c r="J322" i="8"/>
  <c r="K322" i="8"/>
  <c r="M322" i="8"/>
  <c r="N322" i="8"/>
  <c r="P322" i="8"/>
  <c r="E323" i="8"/>
  <c r="F323" i="8"/>
  <c r="G323" i="8"/>
  <c r="J323" i="8"/>
  <c r="K323" i="8"/>
  <c r="M323" i="8"/>
  <c r="N323" i="8"/>
  <c r="P323" i="8"/>
  <c r="E324" i="8"/>
  <c r="F324" i="8"/>
  <c r="G324" i="8"/>
  <c r="J324" i="8"/>
  <c r="K324" i="8"/>
  <c r="M324" i="8"/>
  <c r="N324" i="8"/>
  <c r="P324" i="8"/>
  <c r="E325" i="8"/>
  <c r="F325" i="8"/>
  <c r="G325" i="8"/>
  <c r="J325" i="8"/>
  <c r="K325" i="8"/>
  <c r="M325" i="8"/>
  <c r="N325" i="8"/>
  <c r="P325" i="8"/>
  <c r="E326" i="8"/>
  <c r="F326" i="8"/>
  <c r="G326" i="8"/>
  <c r="J326" i="8"/>
  <c r="K326" i="8"/>
  <c r="M326" i="8"/>
  <c r="N326" i="8"/>
  <c r="P326" i="8"/>
  <c r="E327" i="8"/>
  <c r="F327" i="8"/>
  <c r="G327" i="8"/>
  <c r="J327" i="8"/>
  <c r="K327" i="8"/>
  <c r="M327" i="8"/>
  <c r="N327" i="8"/>
  <c r="P327" i="8"/>
  <c r="E328" i="8"/>
  <c r="F328" i="8"/>
  <c r="G328" i="8"/>
  <c r="J328" i="8"/>
  <c r="K328" i="8"/>
  <c r="M328" i="8"/>
  <c r="N328" i="8"/>
  <c r="P328" i="8"/>
  <c r="E329" i="8"/>
  <c r="F329" i="8"/>
  <c r="G329" i="8"/>
  <c r="J329" i="8"/>
  <c r="K329" i="8"/>
  <c r="M329" i="8"/>
  <c r="N329" i="8"/>
  <c r="P329" i="8"/>
  <c r="E330" i="8"/>
  <c r="F330" i="8"/>
  <c r="G330" i="8"/>
  <c r="J330" i="8"/>
  <c r="K330" i="8"/>
  <c r="M330" i="8"/>
  <c r="N330" i="8"/>
  <c r="P330" i="8"/>
  <c r="E331" i="8"/>
  <c r="F331" i="8"/>
  <c r="G331" i="8"/>
  <c r="J331" i="8"/>
  <c r="K331" i="8"/>
  <c r="M331" i="8"/>
  <c r="N331" i="8"/>
  <c r="P331" i="8"/>
  <c r="E332" i="8"/>
  <c r="F332" i="8"/>
  <c r="G332" i="8"/>
  <c r="J332" i="8"/>
  <c r="K332" i="8"/>
  <c r="M332" i="8"/>
  <c r="N332" i="8"/>
  <c r="P332" i="8"/>
  <c r="E333" i="8"/>
  <c r="F333" i="8"/>
  <c r="G333" i="8"/>
  <c r="J333" i="8"/>
  <c r="K333" i="8"/>
  <c r="M333" i="8"/>
  <c r="N333" i="8"/>
  <c r="P333" i="8"/>
  <c r="E334" i="8"/>
  <c r="F334" i="8"/>
  <c r="G334" i="8"/>
  <c r="J334" i="8"/>
  <c r="K334" i="8"/>
  <c r="M334" i="8"/>
  <c r="N334" i="8"/>
  <c r="P334" i="8"/>
  <c r="E335" i="8"/>
  <c r="F335" i="8"/>
  <c r="G335" i="8"/>
  <c r="J335" i="8"/>
  <c r="K335" i="8"/>
  <c r="M335" i="8"/>
  <c r="N335" i="8"/>
  <c r="P335" i="8"/>
  <c r="E336" i="8"/>
  <c r="F336" i="8"/>
  <c r="G336" i="8"/>
  <c r="J336" i="8"/>
  <c r="K336" i="8"/>
  <c r="M336" i="8"/>
  <c r="N336" i="8"/>
  <c r="P336" i="8"/>
  <c r="E337" i="8"/>
  <c r="F337" i="8"/>
  <c r="G337" i="8"/>
  <c r="J337" i="8"/>
  <c r="K337" i="8"/>
  <c r="M337" i="8"/>
  <c r="N337" i="8"/>
  <c r="P337" i="8"/>
  <c r="E338" i="8"/>
  <c r="F338" i="8"/>
  <c r="G338" i="8"/>
  <c r="J338" i="8"/>
  <c r="K338" i="8"/>
  <c r="M338" i="8"/>
  <c r="N338" i="8"/>
  <c r="P338" i="8"/>
  <c r="E339" i="8"/>
  <c r="F339" i="8"/>
  <c r="G339" i="8"/>
  <c r="J339" i="8"/>
  <c r="K339" i="8"/>
  <c r="M339" i="8"/>
  <c r="N339" i="8"/>
  <c r="P339" i="8"/>
  <c r="E340" i="8"/>
  <c r="F340" i="8"/>
  <c r="G340" i="8"/>
  <c r="J340" i="8"/>
  <c r="K340" i="8"/>
  <c r="M340" i="8"/>
  <c r="N340" i="8"/>
  <c r="P340" i="8"/>
  <c r="E341" i="8"/>
  <c r="F341" i="8"/>
  <c r="G341" i="8"/>
  <c r="J341" i="8"/>
  <c r="K341" i="8"/>
  <c r="M341" i="8"/>
  <c r="N341" i="8"/>
  <c r="P341" i="8"/>
  <c r="E342" i="8"/>
  <c r="F342" i="8"/>
  <c r="G342" i="8"/>
  <c r="J342" i="8"/>
  <c r="K342" i="8"/>
  <c r="M342" i="8"/>
  <c r="N342" i="8"/>
  <c r="P342" i="8"/>
  <c r="E343" i="8"/>
  <c r="F343" i="8"/>
  <c r="G343" i="8"/>
  <c r="J343" i="8"/>
  <c r="K343" i="8"/>
  <c r="M343" i="8"/>
  <c r="N343" i="8"/>
  <c r="P343" i="8"/>
  <c r="E344" i="8"/>
  <c r="F344" i="8"/>
  <c r="G344" i="8"/>
  <c r="J344" i="8"/>
  <c r="K344" i="8"/>
  <c r="M344" i="8"/>
  <c r="N344" i="8"/>
  <c r="P344" i="8"/>
  <c r="E345" i="8"/>
  <c r="F345" i="8"/>
  <c r="G345" i="8"/>
  <c r="J345" i="8"/>
  <c r="K345" i="8"/>
  <c r="M345" i="8"/>
  <c r="N345" i="8"/>
  <c r="P345" i="8"/>
  <c r="E346" i="8"/>
  <c r="F346" i="8"/>
  <c r="G346" i="8"/>
  <c r="J346" i="8"/>
  <c r="K346" i="8"/>
  <c r="M346" i="8"/>
  <c r="N346" i="8"/>
  <c r="P346" i="8"/>
  <c r="N347" i="8"/>
  <c r="N348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E352" i="8"/>
  <c r="F352" i="8"/>
  <c r="G352" i="8"/>
  <c r="J352" i="8"/>
  <c r="K352" i="8"/>
  <c r="M352" i="8"/>
  <c r="N352" i="8"/>
  <c r="P352" i="8"/>
  <c r="E353" i="8"/>
  <c r="N353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E355" i="8"/>
  <c r="F355" i="8"/>
  <c r="G355" i="8"/>
  <c r="J355" i="8"/>
  <c r="K355" i="8"/>
  <c r="M355" i="8"/>
  <c r="N355" i="8"/>
  <c r="P355" i="8"/>
  <c r="E356" i="8"/>
  <c r="F356" i="8"/>
  <c r="G356" i="8"/>
  <c r="J356" i="8"/>
  <c r="K356" i="8"/>
  <c r="M356" i="8"/>
  <c r="N356" i="8"/>
  <c r="P356" i="8"/>
  <c r="E357" i="8"/>
  <c r="F357" i="8"/>
  <c r="G357" i="8"/>
  <c r="J357" i="8"/>
  <c r="K357" i="8"/>
  <c r="M357" i="8"/>
  <c r="N357" i="8"/>
  <c r="P357" i="8"/>
  <c r="N358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E360" i="8"/>
  <c r="F360" i="8"/>
  <c r="G360" i="8"/>
  <c r="J360" i="8"/>
  <c r="K360" i="8"/>
  <c r="M360" i="8"/>
  <c r="N360" i="8"/>
  <c r="P360" i="8"/>
  <c r="E361" i="8"/>
  <c r="N361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E363" i="8"/>
  <c r="F363" i="8"/>
  <c r="G363" i="8"/>
  <c r="J363" i="8"/>
  <c r="K363" i="8"/>
  <c r="M363" i="8"/>
  <c r="N363" i="8"/>
  <c r="P363" i="8"/>
  <c r="E364" i="8"/>
  <c r="N364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E366" i="8"/>
  <c r="F366" i="8"/>
  <c r="G366" i="8"/>
  <c r="J366" i="8"/>
  <c r="K366" i="8"/>
  <c r="M366" i="8"/>
  <c r="N366" i="8"/>
  <c r="P366" i="8"/>
  <c r="E367" i="8"/>
  <c r="N367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E369" i="8"/>
  <c r="F369" i="8"/>
  <c r="G369" i="8"/>
  <c r="J369" i="8"/>
  <c r="K369" i="8"/>
  <c r="M369" i="8"/>
  <c r="N369" i="8"/>
  <c r="P369" i="8"/>
  <c r="E370" i="8"/>
  <c r="N370" i="8"/>
  <c r="N371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E375" i="8"/>
  <c r="F375" i="8"/>
  <c r="G375" i="8"/>
  <c r="J375" i="8"/>
  <c r="K375" i="8"/>
  <c r="M375" i="8"/>
  <c r="N375" i="8"/>
  <c r="P375" i="8"/>
  <c r="E376" i="8"/>
  <c r="F376" i="8"/>
  <c r="G376" i="8"/>
  <c r="J376" i="8"/>
  <c r="K376" i="8"/>
  <c r="M376" i="8"/>
  <c r="N376" i="8"/>
  <c r="P376" i="8"/>
  <c r="E377" i="8"/>
  <c r="F377" i="8"/>
  <c r="G377" i="8"/>
  <c r="J377" i="8"/>
  <c r="K377" i="8"/>
  <c r="M377" i="8"/>
  <c r="N377" i="8"/>
  <c r="P377" i="8"/>
  <c r="E378" i="8"/>
  <c r="F378" i="8"/>
  <c r="G378" i="8"/>
  <c r="J378" i="8"/>
  <c r="K378" i="8"/>
  <c r="M378" i="8"/>
  <c r="N378" i="8"/>
  <c r="P378" i="8"/>
  <c r="E379" i="8"/>
  <c r="F379" i="8"/>
  <c r="G379" i="8"/>
  <c r="J379" i="8"/>
  <c r="K379" i="8"/>
  <c r="M379" i="8"/>
  <c r="N379" i="8"/>
  <c r="P379" i="8"/>
  <c r="N380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E382" i="8"/>
  <c r="F382" i="8"/>
  <c r="G382" i="8"/>
  <c r="J382" i="8"/>
  <c r="K382" i="8"/>
  <c r="M382" i="8"/>
  <c r="N382" i="8"/>
  <c r="P382" i="8"/>
  <c r="E383" i="8"/>
  <c r="F383" i="8"/>
  <c r="G383" i="8"/>
  <c r="J383" i="8"/>
  <c r="K383" i="8"/>
  <c r="M383" i="8"/>
  <c r="N383" i="8"/>
  <c r="P383" i="8"/>
  <c r="E384" i="8"/>
  <c r="F384" i="8"/>
  <c r="G384" i="8"/>
  <c r="J384" i="8"/>
  <c r="K384" i="8"/>
  <c r="M384" i="8"/>
  <c r="N384" i="8"/>
  <c r="P384" i="8"/>
  <c r="E385" i="8"/>
  <c r="F385" i="8"/>
  <c r="G385" i="8"/>
  <c r="J385" i="8"/>
  <c r="K385" i="8"/>
  <c r="M385" i="8"/>
  <c r="N385" i="8"/>
  <c r="P385" i="8"/>
  <c r="N386" i="8"/>
  <c r="N387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E391" i="8"/>
  <c r="F391" i="8"/>
  <c r="G391" i="8"/>
  <c r="J391" i="8"/>
  <c r="K391" i="8"/>
  <c r="M391" i="8"/>
  <c r="N391" i="8"/>
  <c r="P391" i="8"/>
  <c r="E392" i="8"/>
  <c r="F392" i="8"/>
  <c r="G392" i="8"/>
  <c r="J392" i="8"/>
  <c r="K392" i="8"/>
  <c r="M392" i="8"/>
  <c r="N392" i="8"/>
  <c r="P392" i="8"/>
  <c r="E393" i="8"/>
  <c r="F393" i="8"/>
  <c r="G393" i="8"/>
  <c r="J393" i="8"/>
  <c r="K393" i="8"/>
  <c r="M393" i="8"/>
  <c r="N393" i="8"/>
  <c r="P393" i="8"/>
  <c r="N394" i="8"/>
  <c r="N395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E399" i="8"/>
  <c r="F399" i="8"/>
  <c r="G399" i="8"/>
  <c r="J399" i="8"/>
  <c r="K399" i="8"/>
  <c r="M399" i="8"/>
  <c r="N399" i="8"/>
  <c r="P399" i="8"/>
  <c r="E400" i="8"/>
  <c r="F400" i="8"/>
  <c r="G400" i="8"/>
  <c r="J400" i="8"/>
  <c r="K400" i="8"/>
  <c r="M400" i="8"/>
  <c r="N400" i="8"/>
  <c r="P400" i="8"/>
  <c r="E401" i="8"/>
  <c r="F401" i="8"/>
  <c r="G401" i="8"/>
  <c r="J401" i="8"/>
  <c r="K401" i="8"/>
  <c r="M401" i="8"/>
  <c r="N401" i="8"/>
  <c r="P401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E403" i="8"/>
  <c r="F403" i="8"/>
  <c r="G403" i="8"/>
  <c r="J403" i="8"/>
  <c r="K403" i="8"/>
  <c r="M403" i="8"/>
  <c r="N403" i="8"/>
  <c r="P403" i="8"/>
  <c r="E404" i="8"/>
  <c r="F404" i="8"/>
  <c r="G404" i="8"/>
  <c r="J404" i="8"/>
  <c r="K404" i="8"/>
  <c r="M404" i="8"/>
  <c r="N404" i="8"/>
  <c r="P404" i="8"/>
  <c r="E405" i="8"/>
  <c r="F405" i="8"/>
  <c r="G405" i="8"/>
  <c r="J405" i="8"/>
  <c r="K405" i="8"/>
  <c r="M405" i="8"/>
  <c r="N405" i="8"/>
  <c r="P405" i="8"/>
  <c r="E406" i="8"/>
  <c r="F406" i="8"/>
  <c r="G406" i="8"/>
  <c r="J406" i="8"/>
  <c r="K406" i="8"/>
  <c r="M406" i="8"/>
  <c r="N406" i="8"/>
  <c r="P406" i="8"/>
  <c r="E407" i="8"/>
  <c r="F407" i="8"/>
  <c r="G407" i="8"/>
  <c r="J407" i="8"/>
  <c r="K407" i="8"/>
  <c r="M407" i="8"/>
  <c r="N407" i="8"/>
  <c r="P407" i="8"/>
  <c r="E408" i="8"/>
  <c r="F408" i="8"/>
  <c r="G408" i="8"/>
  <c r="J408" i="8"/>
  <c r="K408" i="8"/>
  <c r="M408" i="8"/>
  <c r="N408" i="8"/>
  <c r="P408" i="8"/>
  <c r="E409" i="8"/>
  <c r="F409" i="8"/>
  <c r="G409" i="8"/>
  <c r="J409" i="8"/>
  <c r="K409" i="8"/>
  <c r="M409" i="8"/>
  <c r="N409" i="8"/>
  <c r="P409" i="8"/>
  <c r="E410" i="8"/>
  <c r="F410" i="8"/>
  <c r="G410" i="8"/>
  <c r="J410" i="8"/>
  <c r="K410" i="8"/>
  <c r="M410" i="8"/>
  <c r="N410" i="8"/>
  <c r="P410" i="8"/>
  <c r="E411" i="8"/>
  <c r="F411" i="8"/>
  <c r="G411" i="8"/>
  <c r="J411" i="8"/>
  <c r="K411" i="8"/>
  <c r="M411" i="8"/>
  <c r="N411" i="8"/>
  <c r="P411" i="8"/>
  <c r="E412" i="8"/>
  <c r="F412" i="8"/>
  <c r="G412" i="8"/>
  <c r="J412" i="8"/>
  <c r="K412" i="8"/>
  <c r="M412" i="8"/>
  <c r="N412" i="8"/>
  <c r="P412" i="8"/>
  <c r="E413" i="8"/>
  <c r="F413" i="8"/>
  <c r="G413" i="8"/>
  <c r="J413" i="8"/>
  <c r="K413" i="8"/>
  <c r="M413" i="8"/>
  <c r="N413" i="8"/>
  <c r="P413" i="8"/>
  <c r="E414" i="8"/>
  <c r="F414" i="8"/>
  <c r="G414" i="8"/>
  <c r="J414" i="8"/>
  <c r="K414" i="8"/>
  <c r="M414" i="8"/>
  <c r="N414" i="8"/>
  <c r="P414" i="8"/>
  <c r="E415" i="8"/>
  <c r="F415" i="8"/>
  <c r="G415" i="8"/>
  <c r="J415" i="8"/>
  <c r="K415" i="8"/>
  <c r="M415" i="8"/>
  <c r="N415" i="8"/>
  <c r="P415" i="8"/>
  <c r="E416" i="8"/>
  <c r="F416" i="8"/>
  <c r="G416" i="8"/>
  <c r="H416" i="8"/>
  <c r="I416" i="8"/>
  <c r="J416" i="8"/>
  <c r="K416" i="8"/>
  <c r="M416" i="8"/>
  <c r="N416" i="8"/>
  <c r="O416" i="8"/>
  <c r="P416" i="8"/>
  <c r="E417" i="8"/>
  <c r="F417" i="8"/>
  <c r="G417" i="8"/>
  <c r="J417" i="8"/>
  <c r="K417" i="8"/>
  <c r="M417" i="8"/>
  <c r="N417" i="8"/>
  <c r="P417" i="8"/>
  <c r="E418" i="8"/>
  <c r="F418" i="8"/>
  <c r="G418" i="8"/>
  <c r="J418" i="8"/>
  <c r="K418" i="8"/>
  <c r="M418" i="8"/>
  <c r="N418" i="8"/>
  <c r="P418" i="8"/>
  <c r="E419" i="8"/>
  <c r="F419" i="8"/>
  <c r="G419" i="8"/>
  <c r="J419" i="8"/>
  <c r="K419" i="8"/>
  <c r="M419" i="8"/>
  <c r="N419" i="8"/>
  <c r="P419" i="8"/>
  <c r="E420" i="8"/>
  <c r="F420" i="8"/>
  <c r="G420" i="8"/>
  <c r="J420" i="8"/>
  <c r="K420" i="8"/>
  <c r="M420" i="8"/>
  <c r="N420" i="8"/>
  <c r="P420" i="8"/>
  <c r="E421" i="8"/>
  <c r="F421" i="8"/>
  <c r="G421" i="8"/>
  <c r="J421" i="8"/>
  <c r="K421" i="8"/>
  <c r="M421" i="8"/>
  <c r="N421" i="8"/>
  <c r="P421" i="8"/>
  <c r="E422" i="8"/>
  <c r="F422" i="8"/>
  <c r="G422" i="8"/>
  <c r="J422" i="8"/>
  <c r="K422" i="8"/>
  <c r="M422" i="8"/>
  <c r="N422" i="8"/>
  <c r="P422" i="8"/>
  <c r="E423" i="8"/>
  <c r="F423" i="8"/>
  <c r="G423" i="8"/>
  <c r="J423" i="8"/>
  <c r="K423" i="8"/>
  <c r="M423" i="8"/>
  <c r="N423" i="8"/>
  <c r="P423" i="8"/>
  <c r="N424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E426" i="8"/>
  <c r="F426" i="8"/>
  <c r="G426" i="8"/>
  <c r="J426" i="8"/>
  <c r="K426" i="8"/>
  <c r="M426" i="8"/>
  <c r="N426" i="8"/>
  <c r="P426" i="8"/>
  <c r="E427" i="8"/>
  <c r="F427" i="8"/>
  <c r="G427" i="8"/>
  <c r="J427" i="8"/>
  <c r="K427" i="8"/>
  <c r="M427" i="8"/>
  <c r="N427" i="8"/>
  <c r="P427" i="8"/>
  <c r="E428" i="8"/>
  <c r="F428" i="8"/>
  <c r="G428" i="8"/>
  <c r="J428" i="8"/>
  <c r="K428" i="8"/>
  <c r="M428" i="8"/>
  <c r="N428" i="8"/>
  <c r="P428" i="8"/>
  <c r="E429" i="8"/>
  <c r="F429" i="8"/>
  <c r="G429" i="8"/>
  <c r="J429" i="8"/>
  <c r="K429" i="8"/>
  <c r="M429" i="8"/>
  <c r="N429" i="8"/>
  <c r="P429" i="8"/>
  <c r="E430" i="8"/>
  <c r="F430" i="8"/>
  <c r="G430" i="8"/>
  <c r="J430" i="8"/>
  <c r="K430" i="8"/>
  <c r="L430" i="8"/>
  <c r="M430" i="8"/>
  <c r="N430" i="8"/>
  <c r="O430" i="8"/>
  <c r="P430" i="8"/>
  <c r="E431" i="8"/>
  <c r="F431" i="8"/>
  <c r="G431" i="8"/>
  <c r="J431" i="8"/>
  <c r="K431" i="8"/>
  <c r="M431" i="8"/>
  <c r="N431" i="8"/>
  <c r="P431" i="8"/>
  <c r="N432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E434" i="8"/>
  <c r="F434" i="8"/>
  <c r="G434" i="8"/>
  <c r="J434" i="8"/>
  <c r="K434" i="8"/>
  <c r="M434" i="8"/>
  <c r="N434" i="8"/>
  <c r="P434" i="8"/>
  <c r="E435" i="8"/>
  <c r="F435" i="8"/>
  <c r="G435" i="8"/>
  <c r="J435" i="8"/>
  <c r="K435" i="8"/>
  <c r="M435" i="8"/>
  <c r="N435" i="8"/>
  <c r="P435" i="8"/>
  <c r="E436" i="8"/>
  <c r="F436" i="8"/>
  <c r="G436" i="8"/>
  <c r="J436" i="8"/>
  <c r="K436" i="8"/>
  <c r="M436" i="8"/>
  <c r="N436" i="8"/>
  <c r="P436" i="8"/>
  <c r="E437" i="8"/>
  <c r="F437" i="8"/>
  <c r="G437" i="8"/>
  <c r="J437" i="8"/>
  <c r="K437" i="8"/>
  <c r="M437" i="8"/>
  <c r="N437" i="8"/>
  <c r="P437" i="8"/>
  <c r="N438" i="8"/>
  <c r="N439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E443" i="8"/>
  <c r="F443" i="8"/>
  <c r="G443" i="8"/>
  <c r="J443" i="8"/>
  <c r="K443" i="8"/>
  <c r="M443" i="8"/>
  <c r="N443" i="8"/>
  <c r="P443" i="8"/>
  <c r="E444" i="8"/>
  <c r="F444" i="8"/>
  <c r="G444" i="8"/>
  <c r="J444" i="8"/>
  <c r="K444" i="8"/>
  <c r="L444" i="8"/>
  <c r="M444" i="8"/>
  <c r="N444" i="8"/>
  <c r="O444" i="8"/>
  <c r="P444" i="8"/>
  <c r="N445" i="8"/>
  <c r="N446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E450" i="8"/>
  <c r="F450" i="8"/>
  <c r="G450" i="8"/>
  <c r="J450" i="8"/>
  <c r="K450" i="8"/>
  <c r="M450" i="8"/>
  <c r="N450" i="8"/>
  <c r="P450" i="8"/>
  <c r="N451" i="8"/>
  <c r="N452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E456" i="8"/>
  <c r="F456" i="8"/>
  <c r="G456" i="8"/>
  <c r="J456" i="8"/>
  <c r="K456" i="8"/>
  <c r="M456" i="8"/>
  <c r="N456" i="8"/>
  <c r="P456" i="8"/>
  <c r="E457" i="8"/>
  <c r="F457" i="8"/>
  <c r="G457" i="8"/>
  <c r="J457" i="8"/>
  <c r="K457" i="8"/>
  <c r="M457" i="8"/>
  <c r="N457" i="8"/>
  <c r="P457" i="8"/>
  <c r="E458" i="8"/>
  <c r="F458" i="8"/>
  <c r="G458" i="8"/>
  <c r="J458" i="8"/>
  <c r="K458" i="8"/>
  <c r="M458" i="8"/>
  <c r="N458" i="8"/>
  <c r="P458" i="8"/>
  <c r="E459" i="8"/>
  <c r="F459" i="8"/>
  <c r="G459" i="8"/>
  <c r="J459" i="8"/>
  <c r="K459" i="8"/>
  <c r="M459" i="8"/>
  <c r="N459" i="8"/>
  <c r="P459" i="8"/>
  <c r="E460" i="8"/>
  <c r="F460" i="8"/>
  <c r="G460" i="8"/>
  <c r="J460" i="8"/>
  <c r="K460" i="8"/>
  <c r="M460" i="8"/>
  <c r="N460" i="8"/>
  <c r="P460" i="8"/>
  <c r="E461" i="8"/>
  <c r="F461" i="8"/>
  <c r="G461" i="8"/>
  <c r="J461" i="8"/>
  <c r="K461" i="8"/>
  <c r="M461" i="8"/>
  <c r="N461" i="8"/>
  <c r="P461" i="8"/>
  <c r="E462" i="8"/>
  <c r="F462" i="8"/>
  <c r="G462" i="8"/>
  <c r="J462" i="8"/>
  <c r="K462" i="8"/>
  <c r="M462" i="8"/>
  <c r="N462" i="8"/>
  <c r="P462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N464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E466" i="8"/>
  <c r="F466" i="8"/>
  <c r="G466" i="8"/>
  <c r="J466" i="8"/>
  <c r="K466" i="8"/>
  <c r="M466" i="8"/>
  <c r="N466" i="8"/>
  <c r="P466" i="8"/>
  <c r="N467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E469" i="8"/>
  <c r="F469" i="8"/>
  <c r="G469" i="8"/>
  <c r="J469" i="8"/>
  <c r="K469" i="8"/>
  <c r="M469" i="8"/>
  <c r="N469" i="8"/>
  <c r="P469" i="8"/>
  <c r="E470" i="8"/>
  <c r="F470" i="8"/>
  <c r="G470" i="8"/>
  <c r="J470" i="8"/>
  <c r="K470" i="8"/>
  <c r="M470" i="8"/>
  <c r="N470" i="8"/>
  <c r="P470" i="8"/>
  <c r="N471" i="8"/>
  <c r="N472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E476" i="8"/>
  <c r="F476" i="8"/>
  <c r="G476" i="8"/>
  <c r="J476" i="8"/>
  <c r="K476" i="8"/>
  <c r="M476" i="8"/>
  <c r="N476" i="8"/>
  <c r="P476" i="8"/>
  <c r="E477" i="8"/>
  <c r="F477" i="8"/>
  <c r="G477" i="8"/>
  <c r="J477" i="8"/>
  <c r="K477" i="8"/>
  <c r="M477" i="8"/>
  <c r="N477" i="8"/>
  <c r="P477" i="8"/>
  <c r="E478" i="8"/>
  <c r="F478" i="8"/>
  <c r="G478" i="8"/>
  <c r="J478" i="8"/>
  <c r="K478" i="8"/>
  <c r="M478" i="8"/>
  <c r="N478" i="8"/>
  <c r="P478" i="8"/>
  <c r="E479" i="8"/>
  <c r="F479" i="8"/>
  <c r="G479" i="8"/>
  <c r="J479" i="8"/>
  <c r="K479" i="8"/>
  <c r="M479" i="8"/>
  <c r="N479" i="8"/>
  <c r="P479" i="8"/>
  <c r="E480" i="8"/>
  <c r="F480" i="8"/>
  <c r="G480" i="8"/>
  <c r="J480" i="8"/>
  <c r="K480" i="8"/>
  <c r="M480" i="8"/>
  <c r="N480" i="8"/>
  <c r="P480" i="8"/>
  <c r="E481" i="8"/>
  <c r="F481" i="8"/>
  <c r="G481" i="8"/>
  <c r="J481" i="8"/>
  <c r="K481" i="8"/>
  <c r="M481" i="8"/>
  <c r="N481" i="8"/>
  <c r="P481" i="8"/>
  <c r="N482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E484" i="8"/>
  <c r="F484" i="8"/>
  <c r="G484" i="8"/>
  <c r="J484" i="8"/>
  <c r="K484" i="8"/>
  <c r="M484" i="8"/>
  <c r="N484" i="8"/>
  <c r="P484" i="8"/>
  <c r="N485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E487" i="8"/>
  <c r="F487" i="8"/>
  <c r="G487" i="8"/>
  <c r="J487" i="8"/>
  <c r="K487" i="8"/>
  <c r="M487" i="8"/>
  <c r="N487" i="8"/>
  <c r="P487" i="8"/>
  <c r="E488" i="8"/>
  <c r="F488" i="8"/>
  <c r="G488" i="8"/>
  <c r="J488" i="8"/>
  <c r="K488" i="8"/>
  <c r="M488" i="8"/>
  <c r="N488" i="8"/>
  <c r="P488" i="8"/>
  <c r="E489" i="8"/>
  <c r="F489" i="8"/>
  <c r="G489" i="8"/>
  <c r="J489" i="8"/>
  <c r="K489" i="8"/>
  <c r="M489" i="8"/>
  <c r="N489" i="8"/>
  <c r="P489" i="8"/>
  <c r="E490" i="8"/>
  <c r="F490" i="8"/>
  <c r="G490" i="8"/>
  <c r="H490" i="8"/>
  <c r="I490" i="8"/>
  <c r="J490" i="8"/>
  <c r="K490" i="8"/>
  <c r="M490" i="8"/>
  <c r="N490" i="8"/>
  <c r="P490" i="8"/>
  <c r="N491" i="8"/>
  <c r="N492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E496" i="8"/>
  <c r="F496" i="8"/>
  <c r="G496" i="8"/>
  <c r="J496" i="8"/>
  <c r="K496" i="8"/>
  <c r="M496" i="8"/>
  <c r="N496" i="8"/>
  <c r="P496" i="8"/>
  <c r="E497" i="8"/>
  <c r="F497" i="8"/>
  <c r="G497" i="8"/>
  <c r="J497" i="8"/>
  <c r="K497" i="8"/>
  <c r="M497" i="8"/>
  <c r="N497" i="8"/>
  <c r="P497" i="8"/>
  <c r="E498" i="8"/>
  <c r="F498" i="8"/>
  <c r="G498" i="8"/>
  <c r="J498" i="8"/>
  <c r="K498" i="8"/>
  <c r="M498" i="8"/>
  <c r="N498" i="8"/>
  <c r="P498" i="8"/>
  <c r="N499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E501" i="8"/>
  <c r="F501" i="8"/>
  <c r="G501" i="8"/>
  <c r="J501" i="8"/>
  <c r="K501" i="8"/>
  <c r="M501" i="8"/>
  <c r="N501" i="8"/>
  <c r="P501" i="8"/>
  <c r="E502" i="8"/>
  <c r="F502" i="8"/>
  <c r="G502" i="8"/>
  <c r="J502" i="8"/>
  <c r="K502" i="8"/>
  <c r="M502" i="8"/>
  <c r="N502" i="8"/>
  <c r="P502" i="8"/>
  <c r="E503" i="8"/>
  <c r="F503" i="8"/>
  <c r="G503" i="8"/>
  <c r="J503" i="8"/>
  <c r="K503" i="8"/>
  <c r="M503" i="8"/>
  <c r="N503" i="8"/>
  <c r="P503" i="8"/>
  <c r="E504" i="8"/>
  <c r="F504" i="8"/>
  <c r="G504" i="8"/>
  <c r="J504" i="8"/>
  <c r="K504" i="8"/>
  <c r="M504" i="8"/>
  <c r="N504" i="8"/>
  <c r="P504" i="8"/>
  <c r="E505" i="8"/>
  <c r="F505" i="8"/>
  <c r="G505" i="8"/>
  <c r="J505" i="8"/>
  <c r="K505" i="8"/>
  <c r="M505" i="8"/>
  <c r="N505" i="8"/>
  <c r="P505" i="8"/>
  <c r="N506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E508" i="8"/>
  <c r="F508" i="8"/>
  <c r="G508" i="8"/>
  <c r="J508" i="8"/>
  <c r="K508" i="8"/>
  <c r="M508" i="8"/>
  <c r="N508" i="8"/>
  <c r="P508" i="8"/>
  <c r="E509" i="8"/>
  <c r="F509" i="8"/>
  <c r="G509" i="8"/>
  <c r="J509" i="8"/>
  <c r="K509" i="8"/>
  <c r="M509" i="8"/>
  <c r="N509" i="8"/>
  <c r="P509" i="8"/>
  <c r="E510" i="8"/>
  <c r="F510" i="8"/>
  <c r="G510" i="8"/>
  <c r="J510" i="8"/>
  <c r="K510" i="8"/>
  <c r="M510" i="8"/>
  <c r="N510" i="8"/>
  <c r="P510" i="8"/>
  <c r="E511" i="8"/>
  <c r="F511" i="8"/>
  <c r="G511" i="8"/>
  <c r="J511" i="8"/>
  <c r="K511" i="8"/>
  <c r="M511" i="8"/>
  <c r="N511" i="8"/>
  <c r="P511" i="8"/>
  <c r="E512" i="8"/>
  <c r="F512" i="8"/>
  <c r="G512" i="8"/>
  <c r="J512" i="8"/>
  <c r="K512" i="8"/>
  <c r="M512" i="8"/>
  <c r="N512" i="8"/>
  <c r="P512" i="8"/>
  <c r="E513" i="8"/>
  <c r="F513" i="8"/>
  <c r="G513" i="8"/>
  <c r="J513" i="8"/>
  <c r="K513" i="8"/>
  <c r="M513" i="8"/>
  <c r="N513" i="8"/>
  <c r="P513" i="8"/>
  <c r="E514" i="8"/>
  <c r="F514" i="8"/>
  <c r="G514" i="8"/>
  <c r="J514" i="8"/>
  <c r="K514" i="8"/>
  <c r="M514" i="8"/>
  <c r="N514" i="8"/>
  <c r="P514" i="8"/>
  <c r="E515" i="8"/>
  <c r="F515" i="8"/>
  <c r="G515" i="8"/>
  <c r="J515" i="8"/>
  <c r="K515" i="8"/>
  <c r="M515" i="8"/>
  <c r="N515" i="8"/>
  <c r="P515" i="8"/>
  <c r="E516" i="8"/>
  <c r="F516" i="8"/>
  <c r="G516" i="8"/>
  <c r="J516" i="8"/>
  <c r="K516" i="8"/>
  <c r="M516" i="8"/>
  <c r="N516" i="8"/>
  <c r="P516" i="8"/>
  <c r="E517" i="8"/>
  <c r="F517" i="8"/>
  <c r="G517" i="8"/>
  <c r="J517" i="8"/>
  <c r="K517" i="8"/>
  <c r="M517" i="8"/>
  <c r="N517" i="8"/>
  <c r="P517" i="8"/>
  <c r="E518" i="8"/>
  <c r="F518" i="8"/>
  <c r="G518" i="8"/>
  <c r="J518" i="8"/>
  <c r="K518" i="8"/>
  <c r="M518" i="8"/>
  <c r="N518" i="8"/>
  <c r="P518" i="8"/>
  <c r="E519" i="8"/>
  <c r="F519" i="8"/>
  <c r="G519" i="8"/>
  <c r="J519" i="8"/>
  <c r="K519" i="8"/>
  <c r="M519" i="8"/>
  <c r="N519" i="8"/>
  <c r="P519" i="8"/>
  <c r="E520" i="8"/>
  <c r="F520" i="8"/>
  <c r="G520" i="8"/>
  <c r="J520" i="8"/>
  <c r="K520" i="8"/>
  <c r="M520" i="8"/>
  <c r="N520" i="8"/>
  <c r="P520" i="8"/>
  <c r="E521" i="8"/>
  <c r="F521" i="8"/>
  <c r="G521" i="8"/>
  <c r="J521" i="8"/>
  <c r="K521" i="8"/>
  <c r="M521" i="8"/>
  <c r="N521" i="8"/>
  <c r="P521" i="8"/>
  <c r="E522" i="8"/>
  <c r="F522" i="8"/>
  <c r="G522" i="8"/>
  <c r="J522" i="8"/>
  <c r="K522" i="8"/>
  <c r="M522" i="8"/>
  <c r="N522" i="8"/>
  <c r="P522" i="8"/>
  <c r="E523" i="8"/>
  <c r="F523" i="8"/>
  <c r="G523" i="8"/>
  <c r="J523" i="8"/>
  <c r="K523" i="8"/>
  <c r="M523" i="8"/>
  <c r="N523" i="8"/>
  <c r="P523" i="8"/>
  <c r="E524" i="8"/>
  <c r="F524" i="8"/>
  <c r="G524" i="8"/>
  <c r="J524" i="8"/>
  <c r="K524" i="8"/>
  <c r="M524" i="8"/>
  <c r="N524" i="8"/>
  <c r="P524" i="8"/>
  <c r="E525" i="8"/>
  <c r="F525" i="8"/>
  <c r="G525" i="8"/>
  <c r="J525" i="8"/>
  <c r="K525" i="8"/>
  <c r="M525" i="8"/>
  <c r="N525" i="8"/>
  <c r="P525" i="8"/>
  <c r="E526" i="8"/>
  <c r="F526" i="8"/>
  <c r="G526" i="8"/>
  <c r="J526" i="8"/>
  <c r="K526" i="8"/>
  <c r="M526" i="8"/>
  <c r="N526" i="8"/>
  <c r="P526" i="8"/>
  <c r="E527" i="8"/>
  <c r="F527" i="8"/>
  <c r="G527" i="8"/>
  <c r="J527" i="8"/>
  <c r="K527" i="8"/>
  <c r="M527" i="8"/>
  <c r="N527" i="8"/>
  <c r="P527" i="8"/>
  <c r="E528" i="8"/>
  <c r="F528" i="8"/>
  <c r="G528" i="8"/>
  <c r="H528" i="8"/>
  <c r="I528" i="8"/>
  <c r="J528" i="8"/>
  <c r="K528" i="8"/>
  <c r="M528" i="8"/>
  <c r="N528" i="8"/>
  <c r="P528" i="8"/>
  <c r="E529" i="8"/>
  <c r="F529" i="8"/>
  <c r="G529" i="8"/>
  <c r="H529" i="8"/>
  <c r="I529" i="8"/>
  <c r="J529" i="8"/>
  <c r="K529" i="8"/>
  <c r="M529" i="8"/>
  <c r="N529" i="8"/>
  <c r="P529" i="8"/>
  <c r="N530" i="8"/>
  <c r="N531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E535" i="8"/>
  <c r="F535" i="8"/>
  <c r="G535" i="8"/>
  <c r="J535" i="8"/>
  <c r="K535" i="8"/>
  <c r="M535" i="8"/>
  <c r="N535" i="8"/>
  <c r="P535" i="8"/>
  <c r="E536" i="8"/>
  <c r="F536" i="8"/>
  <c r="G536" i="8"/>
  <c r="J536" i="8"/>
  <c r="K536" i="8"/>
  <c r="M536" i="8"/>
  <c r="N536" i="8"/>
  <c r="P536" i="8"/>
  <c r="N537" i="8"/>
  <c r="E538" i="8"/>
  <c r="F538" i="8"/>
  <c r="G538" i="8"/>
  <c r="J538" i="8"/>
  <c r="K538" i="8"/>
  <c r="L538" i="8"/>
  <c r="M538" i="8"/>
  <c r="N538" i="8"/>
  <c r="O538" i="8"/>
  <c r="P538" i="8"/>
  <c r="E539" i="8"/>
  <c r="F539" i="8"/>
  <c r="G539" i="8"/>
  <c r="J539" i="8"/>
  <c r="K539" i="8"/>
  <c r="M539" i="8"/>
  <c r="N539" i="8"/>
  <c r="P539" i="8"/>
  <c r="E540" i="8"/>
  <c r="F540" i="8"/>
  <c r="G540" i="8"/>
  <c r="J540" i="8"/>
  <c r="K540" i="8"/>
  <c r="M540" i="8"/>
  <c r="N540" i="8"/>
  <c r="P540" i="8"/>
  <c r="N541" i="8"/>
  <c r="N542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E546" i="8"/>
  <c r="F546" i="8"/>
  <c r="G546" i="8"/>
  <c r="J546" i="8"/>
  <c r="K546" i="8"/>
  <c r="M546" i="8"/>
  <c r="N546" i="8"/>
  <c r="P546" i="8"/>
  <c r="E547" i="8"/>
  <c r="F547" i="8"/>
  <c r="G547" i="8"/>
  <c r="J547" i="8"/>
  <c r="K547" i="8"/>
  <c r="M547" i="8"/>
  <c r="N547" i="8"/>
  <c r="P547" i="8"/>
  <c r="E548" i="8"/>
  <c r="F548" i="8"/>
  <c r="G548" i="8"/>
  <c r="J548" i="8"/>
  <c r="K548" i="8"/>
  <c r="M548" i="8"/>
  <c r="N548" i="8"/>
  <c r="P548" i="8"/>
  <c r="E549" i="8"/>
  <c r="F549" i="8"/>
  <c r="G549" i="8"/>
  <c r="J549" i="8"/>
  <c r="K549" i="8"/>
  <c r="M549" i="8"/>
  <c r="N549" i="8"/>
  <c r="P549" i="8"/>
  <c r="E550" i="8"/>
  <c r="F550" i="8"/>
  <c r="G550" i="8"/>
  <c r="J550" i="8"/>
  <c r="K550" i="8"/>
  <c r="M550" i="8"/>
  <c r="N550" i="8"/>
  <c r="P550" i="8"/>
  <c r="E551" i="8"/>
  <c r="F551" i="8"/>
  <c r="G551" i="8"/>
  <c r="J551" i="8"/>
  <c r="K551" i="8"/>
  <c r="M551" i="8"/>
  <c r="N551" i="8"/>
  <c r="P551" i="8"/>
  <c r="E552" i="8"/>
  <c r="F552" i="8"/>
  <c r="G552" i="8"/>
  <c r="J552" i="8"/>
  <c r="K552" i="8"/>
  <c r="M552" i="8"/>
  <c r="N552" i="8"/>
  <c r="P552" i="8"/>
  <c r="E553" i="8"/>
  <c r="F553" i="8"/>
  <c r="G553" i="8"/>
  <c r="J553" i="8"/>
  <c r="K553" i="8"/>
  <c r="M553" i="8"/>
  <c r="N553" i="8"/>
  <c r="P553" i="8"/>
  <c r="E554" i="8"/>
  <c r="F554" i="8"/>
  <c r="G554" i="8"/>
  <c r="J554" i="8"/>
  <c r="K554" i="8"/>
  <c r="M554" i="8"/>
  <c r="N554" i="8"/>
  <c r="P554" i="8"/>
  <c r="E555" i="8"/>
  <c r="F555" i="8"/>
  <c r="G555" i="8"/>
  <c r="J555" i="8"/>
  <c r="K555" i="8"/>
  <c r="M555" i="8"/>
  <c r="N555" i="8"/>
  <c r="P555" i="8"/>
  <c r="E556" i="8"/>
  <c r="F556" i="8"/>
  <c r="G556" i="8"/>
  <c r="J556" i="8"/>
  <c r="K556" i="8"/>
  <c r="M556" i="8"/>
  <c r="N556" i="8"/>
  <c r="P556" i="8"/>
  <c r="E557" i="8"/>
  <c r="F557" i="8"/>
  <c r="G557" i="8"/>
  <c r="J557" i="8"/>
  <c r="K557" i="8"/>
  <c r="M557" i="8"/>
  <c r="N557" i="8"/>
  <c r="P557" i="8"/>
  <c r="E558" i="8"/>
  <c r="F558" i="8"/>
  <c r="G558" i="8"/>
  <c r="J558" i="8"/>
  <c r="K558" i="8"/>
  <c r="M558" i="8"/>
  <c r="N558" i="8"/>
  <c r="P558" i="8"/>
  <c r="E559" i="8"/>
  <c r="F559" i="8"/>
  <c r="G559" i="8"/>
  <c r="J559" i="8"/>
  <c r="K559" i="8"/>
  <c r="M559" i="8"/>
  <c r="N559" i="8"/>
  <c r="P559" i="8"/>
  <c r="E560" i="8"/>
  <c r="F560" i="8"/>
  <c r="G560" i="8"/>
  <c r="J560" i="8"/>
  <c r="K560" i="8"/>
  <c r="M560" i="8"/>
  <c r="N560" i="8"/>
  <c r="P560" i="8"/>
  <c r="E561" i="8"/>
  <c r="F561" i="8"/>
  <c r="G561" i="8"/>
  <c r="J561" i="8"/>
  <c r="K561" i="8"/>
  <c r="M561" i="8"/>
  <c r="N561" i="8"/>
  <c r="P561" i="8"/>
  <c r="E562" i="8"/>
  <c r="F562" i="8"/>
  <c r="G562" i="8"/>
  <c r="J562" i="8"/>
  <c r="K562" i="8"/>
  <c r="M562" i="8"/>
  <c r="N562" i="8"/>
  <c r="P562" i="8"/>
  <c r="E563" i="8"/>
  <c r="F563" i="8"/>
  <c r="G563" i="8"/>
  <c r="J563" i="8"/>
  <c r="K563" i="8"/>
  <c r="M563" i="8"/>
  <c r="N563" i="8"/>
  <c r="P563" i="8"/>
  <c r="E564" i="8"/>
  <c r="F564" i="8"/>
  <c r="G564" i="8"/>
  <c r="J564" i="8"/>
  <c r="K564" i="8"/>
  <c r="M564" i="8"/>
  <c r="N564" i="8"/>
  <c r="P564" i="8"/>
  <c r="E565" i="8"/>
  <c r="F565" i="8"/>
  <c r="G565" i="8"/>
  <c r="J565" i="8"/>
  <c r="K565" i="8"/>
  <c r="M565" i="8"/>
  <c r="N565" i="8"/>
  <c r="P565" i="8"/>
  <c r="E566" i="8"/>
  <c r="F566" i="8"/>
  <c r="G566" i="8"/>
  <c r="J566" i="8"/>
  <c r="K566" i="8"/>
  <c r="M566" i="8"/>
  <c r="N566" i="8"/>
  <c r="P566" i="8"/>
  <c r="E567" i="8"/>
  <c r="F567" i="8"/>
  <c r="G567" i="8"/>
  <c r="J567" i="8"/>
  <c r="K567" i="8"/>
  <c r="M567" i="8"/>
  <c r="N567" i="8"/>
  <c r="P567" i="8"/>
  <c r="E568" i="8"/>
  <c r="F568" i="8"/>
  <c r="G568" i="8"/>
  <c r="J568" i="8"/>
  <c r="K568" i="8"/>
  <c r="M568" i="8"/>
  <c r="N568" i="8"/>
  <c r="P568" i="8"/>
  <c r="E569" i="8"/>
  <c r="F569" i="8"/>
  <c r="G569" i="8"/>
  <c r="J569" i="8"/>
  <c r="K569" i="8"/>
  <c r="M569" i="8"/>
  <c r="N569" i="8"/>
  <c r="P569" i="8"/>
  <c r="E570" i="8"/>
  <c r="F570" i="8"/>
  <c r="G570" i="8"/>
  <c r="J570" i="8"/>
  <c r="K570" i="8"/>
  <c r="M570" i="8"/>
  <c r="N570" i="8"/>
  <c r="P570" i="8"/>
  <c r="E571" i="8"/>
  <c r="F571" i="8"/>
  <c r="G571" i="8"/>
  <c r="J571" i="8"/>
  <c r="K571" i="8"/>
  <c r="M571" i="8"/>
  <c r="N571" i="8"/>
  <c r="P571" i="8"/>
  <c r="E572" i="8"/>
  <c r="F572" i="8"/>
  <c r="G572" i="8"/>
  <c r="J572" i="8"/>
  <c r="K572" i="8"/>
  <c r="M572" i="8"/>
  <c r="N572" i="8"/>
  <c r="P572" i="8"/>
  <c r="E573" i="8"/>
  <c r="F573" i="8"/>
  <c r="G573" i="8"/>
  <c r="J573" i="8"/>
  <c r="K573" i="8"/>
  <c r="M573" i="8"/>
  <c r="N573" i="8"/>
  <c r="P573" i="8"/>
  <c r="E574" i="8"/>
  <c r="F574" i="8"/>
  <c r="G574" i="8"/>
  <c r="J574" i="8"/>
  <c r="K574" i="8"/>
  <c r="M574" i="8"/>
  <c r="N574" i="8"/>
  <c r="P574" i="8"/>
  <c r="E575" i="8"/>
  <c r="F575" i="8"/>
  <c r="N575" i="8"/>
  <c r="E576" i="8"/>
  <c r="F576" i="8"/>
  <c r="G576" i="8"/>
  <c r="J576" i="8"/>
  <c r="K576" i="8"/>
  <c r="L576" i="8"/>
  <c r="M576" i="8"/>
  <c r="N576" i="8"/>
  <c r="O576" i="8"/>
  <c r="P576" i="8"/>
  <c r="N577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E581" i="8"/>
  <c r="F581" i="8"/>
  <c r="G581" i="8"/>
  <c r="J581" i="8"/>
  <c r="K581" i="8"/>
  <c r="M581" i="8"/>
  <c r="N581" i="8"/>
  <c r="P581" i="8"/>
  <c r="N582" i="8"/>
  <c r="N583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E587" i="8"/>
  <c r="F587" i="8"/>
  <c r="G587" i="8"/>
  <c r="J587" i="8"/>
  <c r="K587" i="8"/>
  <c r="M587" i="8"/>
  <c r="N587" i="8"/>
  <c r="P587" i="8"/>
  <c r="E588" i="8"/>
  <c r="F588" i="8"/>
  <c r="G588" i="8"/>
  <c r="J588" i="8"/>
  <c r="K588" i="8"/>
  <c r="M588" i="8"/>
  <c r="N588" i="8"/>
  <c r="P588" i="8"/>
  <c r="E589" i="8"/>
  <c r="F589" i="8"/>
  <c r="G589" i="8"/>
  <c r="J589" i="8"/>
  <c r="K589" i="8"/>
  <c r="M589" i="8"/>
  <c r="N589" i="8"/>
  <c r="P589" i="8"/>
  <c r="E590" i="8"/>
  <c r="F590" i="8"/>
  <c r="G590" i="8"/>
  <c r="J590" i="8"/>
  <c r="K590" i="8"/>
  <c r="M590" i="8"/>
  <c r="N590" i="8"/>
  <c r="P590" i="8"/>
  <c r="E591" i="8"/>
  <c r="F591" i="8"/>
  <c r="G591" i="8"/>
  <c r="J591" i="8"/>
  <c r="K591" i="8"/>
  <c r="M591" i="8"/>
  <c r="N591" i="8"/>
  <c r="P591" i="8"/>
  <c r="E592" i="8"/>
  <c r="F592" i="8"/>
  <c r="G592" i="8"/>
  <c r="J592" i="8"/>
  <c r="K592" i="8"/>
  <c r="M592" i="8"/>
  <c r="N592" i="8"/>
  <c r="P592" i="8"/>
  <c r="E593" i="8"/>
  <c r="F593" i="8"/>
  <c r="G593" i="8"/>
  <c r="J593" i="8"/>
  <c r="K593" i="8"/>
  <c r="M593" i="8"/>
  <c r="N593" i="8"/>
  <c r="P593" i="8"/>
  <c r="N594" i="8"/>
  <c r="N595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E599" i="8"/>
  <c r="F599" i="8"/>
  <c r="G599" i="8"/>
  <c r="J599" i="8"/>
  <c r="K599" i="8"/>
  <c r="M599" i="8"/>
  <c r="N599" i="8"/>
  <c r="O599" i="8"/>
  <c r="P599" i="8"/>
  <c r="E600" i="8"/>
  <c r="F600" i="8"/>
  <c r="G600" i="8"/>
  <c r="J600" i="8"/>
  <c r="K600" i="8"/>
  <c r="M600" i="8"/>
  <c r="N600" i="8"/>
  <c r="P600" i="8"/>
  <c r="E601" i="8"/>
  <c r="F601" i="8"/>
  <c r="G601" i="8"/>
  <c r="J601" i="8"/>
  <c r="K601" i="8"/>
  <c r="M601" i="8"/>
  <c r="N601" i="8"/>
  <c r="P601" i="8"/>
  <c r="E602" i="8"/>
  <c r="F602" i="8"/>
  <c r="G602" i="8"/>
  <c r="J602" i="8"/>
  <c r="K602" i="8"/>
  <c r="M602" i="8"/>
  <c r="N602" i="8"/>
  <c r="P602" i="8"/>
  <c r="E603" i="8"/>
  <c r="F603" i="8"/>
  <c r="G603" i="8"/>
  <c r="J603" i="8"/>
  <c r="K603" i="8"/>
  <c r="M603" i="8"/>
  <c r="N603" i="8"/>
  <c r="P603" i="8"/>
  <c r="E604" i="8"/>
  <c r="F604" i="8"/>
  <c r="G604" i="8"/>
  <c r="J604" i="8"/>
  <c r="K604" i="8"/>
  <c r="M604" i="8"/>
  <c r="N604" i="8"/>
  <c r="P604" i="8"/>
  <c r="E605" i="8"/>
  <c r="F605" i="8"/>
  <c r="G605" i="8"/>
  <c r="J605" i="8"/>
  <c r="K605" i="8"/>
  <c r="M605" i="8"/>
  <c r="N605" i="8"/>
  <c r="P605" i="8"/>
  <c r="E606" i="8"/>
  <c r="F606" i="8"/>
  <c r="G606" i="8"/>
  <c r="J606" i="8"/>
  <c r="K606" i="8"/>
  <c r="M606" i="8"/>
  <c r="N606" i="8"/>
  <c r="P606" i="8"/>
  <c r="E607" i="8"/>
  <c r="F607" i="8"/>
  <c r="G607" i="8"/>
  <c r="J607" i="8"/>
  <c r="K607" i="8"/>
  <c r="M607" i="8"/>
  <c r="N607" i="8"/>
  <c r="P607" i="8"/>
  <c r="E608" i="8"/>
  <c r="F608" i="8"/>
  <c r="G608" i="8"/>
  <c r="J608" i="8"/>
  <c r="K608" i="8"/>
  <c r="M608" i="8"/>
  <c r="N608" i="8"/>
  <c r="P608" i="8"/>
  <c r="E609" i="8"/>
  <c r="F609" i="8"/>
  <c r="G609" i="8"/>
  <c r="J609" i="8"/>
  <c r="K609" i="8"/>
  <c r="M609" i="8"/>
  <c r="N609" i="8"/>
  <c r="P609" i="8"/>
  <c r="N610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E612" i="8"/>
  <c r="F612" i="8"/>
  <c r="G612" i="8"/>
  <c r="J612" i="8"/>
  <c r="K612" i="8"/>
  <c r="M612" i="8"/>
  <c r="N612" i="8"/>
  <c r="O612" i="8"/>
  <c r="P612" i="8"/>
  <c r="N613" i="8"/>
  <c r="N614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E618" i="8"/>
  <c r="F618" i="8"/>
  <c r="G618" i="8"/>
  <c r="J618" i="8"/>
  <c r="K618" i="8"/>
  <c r="M618" i="8"/>
  <c r="N618" i="8"/>
  <c r="P618" i="8"/>
  <c r="E619" i="8"/>
  <c r="F619" i="8"/>
  <c r="G619" i="8"/>
  <c r="J619" i="8"/>
  <c r="K619" i="8"/>
  <c r="M619" i="8"/>
  <c r="N619" i="8"/>
  <c r="P619" i="8"/>
  <c r="E620" i="8"/>
  <c r="F620" i="8"/>
  <c r="G620" i="8"/>
  <c r="J620" i="8"/>
  <c r="K620" i="8"/>
  <c r="M620" i="8"/>
  <c r="N620" i="8"/>
  <c r="P620" i="8"/>
  <c r="E621" i="8"/>
  <c r="F621" i="8"/>
  <c r="G621" i="8"/>
  <c r="J621" i="8"/>
  <c r="K621" i="8"/>
  <c r="M621" i="8"/>
  <c r="N621" i="8"/>
  <c r="P621" i="8"/>
  <c r="E622" i="8"/>
  <c r="F622" i="8"/>
  <c r="G622" i="8"/>
  <c r="J622" i="8"/>
  <c r="K622" i="8"/>
  <c r="M622" i="8"/>
  <c r="N622" i="8"/>
  <c r="P622" i="8"/>
  <c r="E623" i="8"/>
  <c r="F623" i="8"/>
  <c r="G623" i="8"/>
  <c r="J623" i="8"/>
  <c r="K623" i="8"/>
  <c r="M623" i="8"/>
  <c r="N623" i="8"/>
  <c r="P623" i="8"/>
  <c r="E624" i="8"/>
  <c r="F624" i="8"/>
  <c r="G624" i="8"/>
  <c r="J624" i="8"/>
  <c r="K624" i="8"/>
  <c r="M624" i="8"/>
  <c r="N624" i="8"/>
  <c r="P624" i="8"/>
  <c r="E625" i="8"/>
  <c r="F625" i="8"/>
  <c r="G625" i="8"/>
  <c r="J625" i="8"/>
  <c r="K625" i="8"/>
  <c r="M625" i="8"/>
  <c r="N625" i="8"/>
  <c r="P625" i="8"/>
  <c r="N626" i="8"/>
  <c r="N627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E631" i="8"/>
  <c r="F631" i="8"/>
  <c r="G631" i="8"/>
  <c r="J631" i="8"/>
  <c r="K631" i="8"/>
  <c r="M631" i="8"/>
  <c r="N631" i="8"/>
  <c r="P631" i="8"/>
  <c r="F632" i="8"/>
  <c r="N632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E634" i="8"/>
  <c r="F634" i="8"/>
  <c r="G634" i="8"/>
  <c r="J634" i="8"/>
  <c r="K634" i="8"/>
  <c r="M634" i="8"/>
  <c r="N634" i="8"/>
  <c r="P634" i="8"/>
  <c r="F635" i="8"/>
  <c r="N635" i="8"/>
  <c r="E636" i="8"/>
  <c r="F636" i="8"/>
  <c r="G636" i="8"/>
  <c r="J636" i="8"/>
  <c r="K636" i="8"/>
  <c r="L636" i="8"/>
  <c r="M636" i="8"/>
  <c r="N636" i="8"/>
  <c r="O636" i="8"/>
  <c r="P636" i="8"/>
  <c r="E637" i="8"/>
  <c r="F637" i="8"/>
  <c r="G637" i="8"/>
  <c r="J637" i="8"/>
  <c r="K637" i="8"/>
  <c r="M637" i="8"/>
  <c r="N637" i="8"/>
  <c r="P637" i="8"/>
  <c r="N638" i="8"/>
  <c r="N639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E647" i="8"/>
  <c r="F647" i="8"/>
  <c r="G647" i="8"/>
  <c r="H647" i="8"/>
  <c r="I647" i="8"/>
  <c r="N647" i="8"/>
  <c r="P647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E649" i="8"/>
  <c r="F649" i="8"/>
  <c r="G649" i="8"/>
  <c r="H649" i="8"/>
  <c r="I649" i="8"/>
  <c r="J649" i="8"/>
  <c r="K649" i="8"/>
  <c r="M649" i="8"/>
  <c r="N649" i="8"/>
  <c r="P649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E654" i="8"/>
  <c r="F654" i="8"/>
  <c r="G654" i="8"/>
  <c r="H654" i="8"/>
  <c r="I654" i="8"/>
  <c r="N654" i="8"/>
  <c r="P654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E656" i="8"/>
  <c r="F656" i="8"/>
  <c r="G656" i="8"/>
  <c r="H656" i="8"/>
  <c r="I656" i="8"/>
  <c r="J656" i="8"/>
  <c r="K656" i="8"/>
  <c r="M656" i="8"/>
  <c r="N656" i="8"/>
  <c r="P656" i="8"/>
  <c r="E657" i="8"/>
  <c r="F657" i="8"/>
  <c r="G657" i="8"/>
  <c r="H657" i="8"/>
  <c r="I657" i="8"/>
  <c r="J657" i="8"/>
  <c r="K657" i="8"/>
  <c r="M657" i="8"/>
  <c r="N657" i="8"/>
  <c r="P657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E662" i="8"/>
  <c r="F662" i="8"/>
  <c r="H662" i="8"/>
  <c r="I662" i="8"/>
  <c r="N662" i="8"/>
  <c r="P662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E668" i="8"/>
  <c r="F668" i="8"/>
  <c r="G668" i="8"/>
  <c r="H668" i="8"/>
  <c r="I668" i="8"/>
  <c r="N668" i="8"/>
  <c r="P668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E670" i="8"/>
  <c r="F670" i="8"/>
  <c r="G670" i="8"/>
  <c r="H670" i="8"/>
  <c r="I670" i="8"/>
  <c r="J670" i="8"/>
  <c r="K670" i="8"/>
  <c r="M670" i="8"/>
  <c r="N670" i="8"/>
  <c r="P670" i="8"/>
  <c r="E671" i="8"/>
  <c r="F671" i="8"/>
  <c r="G671" i="8"/>
  <c r="H671" i="8"/>
  <c r="I671" i="8"/>
  <c r="J671" i="8"/>
  <c r="K671" i="8"/>
  <c r="M671" i="8"/>
  <c r="N671" i="8"/>
  <c r="P671" i="8"/>
  <c r="E672" i="8"/>
  <c r="F672" i="8"/>
  <c r="G672" i="8"/>
  <c r="H672" i="8"/>
  <c r="I672" i="8"/>
  <c r="J672" i="8"/>
  <c r="K672" i="8"/>
  <c r="M672" i="8"/>
  <c r="N672" i="8"/>
  <c r="P672" i="8"/>
  <c r="E673" i="8"/>
  <c r="F673" i="8"/>
  <c r="G673" i="8"/>
  <c r="H673" i="8"/>
  <c r="I673" i="8"/>
  <c r="J673" i="8"/>
  <c r="K673" i="8"/>
  <c r="M673" i="8"/>
  <c r="N673" i="8"/>
  <c r="P673" i="8"/>
  <c r="E674" i="8"/>
  <c r="F674" i="8"/>
  <c r="G674" i="8"/>
  <c r="H674" i="8"/>
  <c r="I674" i="8"/>
  <c r="J674" i="8"/>
  <c r="K674" i="8"/>
  <c r="M674" i="8"/>
  <c r="N674" i="8"/>
  <c r="P674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E676" i="8"/>
  <c r="F676" i="8"/>
  <c r="G676" i="8"/>
  <c r="H676" i="8"/>
  <c r="I676" i="8"/>
  <c r="J676" i="8"/>
  <c r="K676" i="8"/>
  <c r="M676" i="8"/>
  <c r="N676" i="8"/>
  <c r="P676" i="8"/>
  <c r="E677" i="8"/>
  <c r="F677" i="8"/>
  <c r="G677" i="8"/>
  <c r="H677" i="8"/>
  <c r="I677" i="8"/>
  <c r="J677" i="8"/>
  <c r="K677" i="8"/>
  <c r="M677" i="8"/>
  <c r="N677" i="8"/>
  <c r="P677" i="8"/>
  <c r="E678" i="8"/>
  <c r="F678" i="8"/>
  <c r="G678" i="8"/>
  <c r="H678" i="8"/>
  <c r="I678" i="8"/>
  <c r="J678" i="8"/>
  <c r="K678" i="8"/>
  <c r="M678" i="8"/>
  <c r="N678" i="8"/>
  <c r="P678" i="8"/>
  <c r="E679" i="8"/>
  <c r="F679" i="8"/>
  <c r="G679" i="8"/>
  <c r="H679" i="8"/>
  <c r="I679" i="8"/>
  <c r="J679" i="8"/>
  <c r="K679" i="8"/>
  <c r="L679" i="8"/>
  <c r="M679" i="8"/>
  <c r="N679" i="8"/>
  <c r="O679" i="8"/>
  <c r="P679" i="8"/>
  <c r="E680" i="8"/>
  <c r="F680" i="8"/>
  <c r="G680" i="8"/>
  <c r="H680" i="8"/>
  <c r="I680" i="8"/>
  <c r="J680" i="8"/>
  <c r="K680" i="8"/>
  <c r="L680" i="8"/>
  <c r="M680" i="8"/>
  <c r="N680" i="8"/>
  <c r="O680" i="8"/>
  <c r="P680" i="8"/>
  <c r="E681" i="8"/>
  <c r="F681" i="8"/>
  <c r="G681" i="8"/>
  <c r="H681" i="8"/>
  <c r="I681" i="8"/>
  <c r="N681" i="8"/>
  <c r="P681" i="8"/>
  <c r="E682" i="8"/>
  <c r="F682" i="8"/>
  <c r="G682" i="8"/>
  <c r="H682" i="8"/>
  <c r="I682" i="8"/>
  <c r="J682" i="8"/>
  <c r="K682" i="8"/>
  <c r="L682" i="8"/>
  <c r="M682" i="8"/>
  <c r="N682" i="8"/>
  <c r="O682" i="8"/>
  <c r="P682" i="8"/>
  <c r="E683" i="8"/>
  <c r="F683" i="8"/>
  <c r="G683" i="8"/>
  <c r="H683" i="8"/>
  <c r="I683" i="8"/>
  <c r="J683" i="8"/>
  <c r="K683" i="8"/>
  <c r="L683" i="8"/>
  <c r="M683" i="8"/>
  <c r="N683" i="8"/>
  <c r="O683" i="8"/>
  <c r="P683" i="8"/>
  <c r="E684" i="8"/>
  <c r="F684" i="8"/>
  <c r="G684" i="8"/>
  <c r="H684" i="8"/>
  <c r="I684" i="8"/>
  <c r="J684" i="8"/>
  <c r="K684" i="8"/>
  <c r="L684" i="8"/>
  <c r="M684" i="8"/>
  <c r="N684" i="8"/>
  <c r="O684" i="8"/>
  <c r="P684" i="8"/>
  <c r="E685" i="8"/>
  <c r="F685" i="8"/>
  <c r="G685" i="8"/>
  <c r="H685" i="8"/>
  <c r="I685" i="8"/>
  <c r="J685" i="8"/>
  <c r="K685" i="8"/>
  <c r="L685" i="8"/>
  <c r="M685" i="8"/>
  <c r="N685" i="8"/>
  <c r="O685" i="8"/>
  <c r="P685" i="8"/>
  <c r="E686" i="8"/>
  <c r="F686" i="8"/>
  <c r="G686" i="8"/>
  <c r="H686" i="8"/>
  <c r="I686" i="8"/>
  <c r="J686" i="8"/>
  <c r="K686" i="8"/>
  <c r="L686" i="8"/>
  <c r="M686" i="8"/>
  <c r="N686" i="8"/>
  <c r="O686" i="8"/>
  <c r="P686" i="8"/>
  <c r="E687" i="8"/>
  <c r="F687" i="8"/>
  <c r="G687" i="8"/>
  <c r="H687" i="8"/>
  <c r="I687" i="8"/>
  <c r="N687" i="8"/>
  <c r="P687" i="8"/>
  <c r="E688" i="8"/>
  <c r="F688" i="8"/>
  <c r="G688" i="8"/>
  <c r="H688" i="8"/>
  <c r="I688" i="8"/>
  <c r="J688" i="8"/>
  <c r="K688" i="8"/>
  <c r="L688" i="8"/>
  <c r="M688" i="8"/>
  <c r="N688" i="8"/>
  <c r="O688" i="8"/>
  <c r="P688" i="8"/>
  <c r="E689" i="8"/>
  <c r="F689" i="8"/>
  <c r="G689" i="8"/>
  <c r="H689" i="8"/>
  <c r="I689" i="8"/>
  <c r="J689" i="8"/>
  <c r="K689" i="8"/>
  <c r="M689" i="8"/>
  <c r="N689" i="8"/>
  <c r="P689" i="8"/>
  <c r="E690" i="8"/>
  <c r="F690" i="8"/>
  <c r="G690" i="8"/>
  <c r="H690" i="8"/>
  <c r="I690" i="8"/>
  <c r="J690" i="8"/>
  <c r="K690" i="8"/>
  <c r="M690" i="8"/>
  <c r="N690" i="8"/>
  <c r="P690" i="8"/>
  <c r="E691" i="8"/>
  <c r="F691" i="8"/>
  <c r="G691" i="8"/>
  <c r="H691" i="8"/>
  <c r="I691" i="8"/>
  <c r="J691" i="8"/>
  <c r="K691" i="8"/>
  <c r="M691" i="8"/>
  <c r="N691" i="8"/>
  <c r="P691" i="8"/>
  <c r="E692" i="8"/>
  <c r="F692" i="8"/>
  <c r="G692" i="8"/>
  <c r="H692" i="8"/>
  <c r="I692" i="8"/>
  <c r="J692" i="8"/>
  <c r="K692" i="8"/>
  <c r="M692" i="8"/>
  <c r="N692" i="8"/>
  <c r="P692" i="8"/>
  <c r="E693" i="8"/>
  <c r="F693" i="8"/>
  <c r="G693" i="8"/>
  <c r="H693" i="8"/>
  <c r="I693" i="8"/>
  <c r="J693" i="8"/>
  <c r="K693" i="8"/>
  <c r="M693" i="8"/>
  <c r="N693" i="8"/>
  <c r="P693" i="8"/>
  <c r="E694" i="8"/>
  <c r="F694" i="8"/>
  <c r="G694" i="8"/>
  <c r="H694" i="8"/>
  <c r="I694" i="8"/>
  <c r="J694" i="8"/>
  <c r="K694" i="8"/>
  <c r="L694" i="8"/>
  <c r="M694" i="8"/>
  <c r="N694" i="8"/>
  <c r="O694" i="8"/>
  <c r="P694" i="8"/>
  <c r="E695" i="8"/>
  <c r="F695" i="8"/>
  <c r="G695" i="8"/>
  <c r="H695" i="8"/>
  <c r="I695" i="8"/>
  <c r="N695" i="8"/>
  <c r="P695" i="8"/>
  <c r="E696" i="8"/>
  <c r="F696" i="8"/>
  <c r="G696" i="8"/>
  <c r="H696" i="8"/>
  <c r="I696" i="8"/>
  <c r="J696" i="8"/>
  <c r="K696" i="8"/>
  <c r="L696" i="8"/>
  <c r="M696" i="8"/>
  <c r="N696" i="8"/>
  <c r="O696" i="8"/>
  <c r="P696" i="8"/>
  <c r="E697" i="8"/>
  <c r="F697" i="8"/>
  <c r="G697" i="8"/>
  <c r="H697" i="8"/>
  <c r="I697" i="8"/>
  <c r="J697" i="8"/>
  <c r="K697" i="8"/>
  <c r="L697" i="8"/>
  <c r="M697" i="8"/>
  <c r="N697" i="8"/>
  <c r="O697" i="8"/>
  <c r="P697" i="8"/>
  <c r="E698" i="8"/>
  <c r="F698" i="8"/>
  <c r="G698" i="8"/>
  <c r="H698" i="8"/>
  <c r="I698" i="8"/>
  <c r="J698" i="8"/>
  <c r="K698" i="8"/>
  <c r="L698" i="8"/>
  <c r="M698" i="8"/>
  <c r="N698" i="8"/>
  <c r="O698" i="8"/>
  <c r="P698" i="8"/>
  <c r="E699" i="8"/>
  <c r="F699" i="8"/>
  <c r="G699" i="8"/>
  <c r="H699" i="8"/>
  <c r="I699" i="8"/>
  <c r="J699" i="8"/>
  <c r="K699" i="8"/>
  <c r="L699" i="8"/>
  <c r="M699" i="8"/>
  <c r="N699" i="8"/>
  <c r="O699" i="8"/>
  <c r="P699" i="8"/>
  <c r="E700" i="8"/>
  <c r="F700" i="8"/>
  <c r="G700" i="8"/>
  <c r="H700" i="8"/>
  <c r="I700" i="8"/>
  <c r="J700" i="8"/>
  <c r="K700" i="8"/>
  <c r="L700" i="8"/>
  <c r="M700" i="8"/>
  <c r="N700" i="8"/>
  <c r="O700" i="8"/>
  <c r="P700" i="8"/>
  <c r="E701" i="8"/>
  <c r="F701" i="8"/>
  <c r="G701" i="8"/>
  <c r="H701" i="8"/>
  <c r="I701" i="8"/>
  <c r="N701" i="8"/>
  <c r="P701" i="8"/>
  <c r="E702" i="8"/>
  <c r="F702" i="8"/>
  <c r="G702" i="8"/>
  <c r="H702" i="8"/>
  <c r="I702" i="8"/>
  <c r="J702" i="8"/>
  <c r="K702" i="8"/>
  <c r="L702" i="8"/>
  <c r="M702" i="8"/>
  <c r="N702" i="8"/>
  <c r="O702" i="8"/>
  <c r="P702" i="8"/>
  <c r="E703" i="8"/>
  <c r="F703" i="8"/>
  <c r="G703" i="8"/>
  <c r="H703" i="8"/>
  <c r="I703" i="8"/>
  <c r="J703" i="8"/>
  <c r="K703" i="8"/>
  <c r="M703" i="8"/>
  <c r="N703" i="8"/>
  <c r="P703" i="8"/>
  <c r="E704" i="8"/>
  <c r="F704" i="8"/>
  <c r="G704" i="8"/>
  <c r="H704" i="8"/>
  <c r="I704" i="8"/>
  <c r="J704" i="8"/>
  <c r="K704" i="8"/>
  <c r="M704" i="8"/>
  <c r="N704" i="8"/>
  <c r="P704" i="8"/>
  <c r="E705" i="8"/>
  <c r="F705" i="8"/>
  <c r="G705" i="8"/>
  <c r="H705" i="8"/>
  <c r="I705" i="8"/>
  <c r="J705" i="8"/>
  <c r="K705" i="8"/>
  <c r="M705" i="8"/>
  <c r="N705" i="8"/>
  <c r="P705" i="8"/>
  <c r="E706" i="8"/>
  <c r="F706" i="8"/>
  <c r="G706" i="8"/>
  <c r="H706" i="8"/>
  <c r="I706" i="8"/>
  <c r="J706" i="8"/>
  <c r="K706" i="8"/>
  <c r="M706" i="8"/>
  <c r="N706" i="8"/>
  <c r="P706" i="8"/>
  <c r="E707" i="8"/>
  <c r="F707" i="8"/>
  <c r="G707" i="8"/>
  <c r="H707" i="8"/>
  <c r="I707" i="8"/>
  <c r="J707" i="8"/>
  <c r="K707" i="8"/>
  <c r="M707" i="8"/>
  <c r="N707" i="8"/>
  <c r="P707" i="8"/>
  <c r="E708" i="8"/>
  <c r="F708" i="8"/>
  <c r="G708" i="8"/>
  <c r="H708" i="8"/>
  <c r="I708" i="8"/>
  <c r="J708" i="8"/>
  <c r="K708" i="8"/>
  <c r="M708" i="8"/>
  <c r="N708" i="8"/>
  <c r="P708" i="8"/>
  <c r="E709" i="8"/>
  <c r="F709" i="8"/>
  <c r="G709" i="8"/>
  <c r="H709" i="8"/>
  <c r="I709" i="8"/>
  <c r="J709" i="8"/>
  <c r="K709" i="8"/>
  <c r="L709" i="8"/>
  <c r="M709" i="8"/>
  <c r="N709" i="8"/>
  <c r="O709" i="8"/>
  <c r="P709" i="8"/>
  <c r="E710" i="8"/>
  <c r="F710" i="8"/>
  <c r="G710" i="8"/>
  <c r="H710" i="8"/>
  <c r="I710" i="8"/>
  <c r="J710" i="8"/>
  <c r="K710" i="8"/>
  <c r="M710" i="8"/>
  <c r="N710" i="8"/>
  <c r="P710" i="8"/>
  <c r="E711" i="8"/>
  <c r="F711" i="8"/>
  <c r="G711" i="8"/>
  <c r="H711" i="8"/>
  <c r="I711" i="8"/>
  <c r="J711" i="8"/>
  <c r="K711" i="8"/>
  <c r="M711" i="8"/>
  <c r="N711" i="8"/>
  <c r="P711" i="8"/>
  <c r="E712" i="8"/>
  <c r="F712" i="8"/>
  <c r="G712" i="8"/>
  <c r="H712" i="8"/>
  <c r="I712" i="8"/>
  <c r="J712" i="8"/>
  <c r="K712" i="8"/>
  <c r="L712" i="8"/>
  <c r="M712" i="8"/>
  <c r="N712" i="8"/>
  <c r="O712" i="8"/>
  <c r="P712" i="8"/>
  <c r="E713" i="8"/>
  <c r="F713" i="8"/>
  <c r="G713" i="8"/>
  <c r="H713" i="8"/>
  <c r="I713" i="8"/>
  <c r="J713" i="8"/>
  <c r="K713" i="8"/>
  <c r="L713" i="8"/>
  <c r="M713" i="8"/>
  <c r="N713" i="8"/>
  <c r="O713" i="8"/>
  <c r="P713" i="8"/>
  <c r="E714" i="8"/>
  <c r="F714" i="8"/>
  <c r="G714" i="8"/>
  <c r="H714" i="8"/>
  <c r="I714" i="8"/>
  <c r="N714" i="8"/>
  <c r="P714" i="8"/>
  <c r="E715" i="8"/>
  <c r="F715" i="8"/>
  <c r="G715" i="8"/>
  <c r="H715" i="8"/>
  <c r="I715" i="8"/>
  <c r="J715" i="8"/>
  <c r="K715" i="8"/>
  <c r="L715" i="8"/>
  <c r="M715" i="8"/>
  <c r="N715" i="8"/>
  <c r="O715" i="8"/>
  <c r="P715" i="8"/>
  <c r="E716" i="8"/>
  <c r="F716" i="8"/>
  <c r="G716" i="8"/>
  <c r="H716" i="8"/>
  <c r="I716" i="8"/>
  <c r="J716" i="8"/>
  <c r="K716" i="8"/>
  <c r="M716" i="8"/>
  <c r="N716" i="8"/>
  <c r="P716" i="8"/>
  <c r="E717" i="8"/>
  <c r="F717" i="8"/>
  <c r="G717" i="8"/>
  <c r="H717" i="8"/>
  <c r="I717" i="8"/>
  <c r="J717" i="8"/>
  <c r="K717" i="8"/>
  <c r="M717" i="8"/>
  <c r="N717" i="8"/>
  <c r="P717" i="8"/>
  <c r="E718" i="8"/>
  <c r="F718" i="8"/>
  <c r="G718" i="8"/>
  <c r="H718" i="8"/>
  <c r="I718" i="8"/>
  <c r="J718" i="8"/>
  <c r="K718" i="8"/>
  <c r="M718" i="8"/>
  <c r="N718" i="8"/>
  <c r="P718" i="8"/>
  <c r="E719" i="8"/>
  <c r="F719" i="8"/>
  <c r="G719" i="8"/>
  <c r="H719" i="8"/>
  <c r="I719" i="8"/>
  <c r="J719" i="8"/>
  <c r="K719" i="8"/>
  <c r="M719" i="8"/>
  <c r="N719" i="8"/>
  <c r="P719" i="8"/>
  <c r="E720" i="8"/>
  <c r="F720" i="8"/>
  <c r="G720" i="8"/>
  <c r="H720" i="8"/>
  <c r="I720" i="8"/>
  <c r="J720" i="8"/>
  <c r="K720" i="8"/>
  <c r="M720" i="8"/>
  <c r="N720" i="8"/>
  <c r="P720" i="8"/>
  <c r="E721" i="8"/>
  <c r="F721" i="8"/>
  <c r="G721" i="8"/>
  <c r="H721" i="8"/>
  <c r="I721" i="8"/>
  <c r="J721" i="8"/>
  <c r="K721" i="8"/>
  <c r="L721" i="8"/>
  <c r="M721" i="8"/>
  <c r="N721" i="8"/>
  <c r="O721" i="8"/>
  <c r="P721" i="8"/>
  <c r="E722" i="8"/>
  <c r="F722" i="8"/>
  <c r="G722" i="8"/>
  <c r="H722" i="8"/>
  <c r="I722" i="8"/>
  <c r="J722" i="8"/>
  <c r="K722" i="8"/>
  <c r="L722" i="8"/>
  <c r="M722" i="8"/>
  <c r="N722" i="8"/>
  <c r="O722" i="8"/>
  <c r="P722" i="8"/>
  <c r="E723" i="8"/>
  <c r="F723" i="8"/>
  <c r="G723" i="8"/>
  <c r="H723" i="8"/>
  <c r="I723" i="8"/>
  <c r="N723" i="8"/>
  <c r="P723" i="8"/>
  <c r="E724" i="8"/>
  <c r="F724" i="8"/>
  <c r="G724" i="8"/>
  <c r="H724" i="8"/>
  <c r="I724" i="8"/>
  <c r="J724" i="8"/>
  <c r="K724" i="8"/>
  <c r="L724" i="8"/>
  <c r="M724" i="8"/>
  <c r="N724" i="8"/>
  <c r="O724" i="8"/>
  <c r="P724" i="8"/>
  <c r="E725" i="8"/>
  <c r="F725" i="8"/>
  <c r="G725" i="8"/>
  <c r="H725" i="8"/>
  <c r="I725" i="8"/>
  <c r="J725" i="8"/>
  <c r="K725" i="8"/>
  <c r="L725" i="8"/>
  <c r="M725" i="8"/>
  <c r="N725" i="8"/>
  <c r="O725" i="8"/>
  <c r="P725" i="8"/>
  <c r="E726" i="8"/>
  <c r="F726" i="8"/>
  <c r="G726" i="8"/>
  <c r="H726" i="8"/>
  <c r="I726" i="8"/>
  <c r="J726" i="8"/>
  <c r="K726" i="8"/>
  <c r="L726" i="8"/>
  <c r="M726" i="8"/>
  <c r="N726" i="8"/>
  <c r="O726" i="8"/>
  <c r="P726" i="8"/>
  <c r="E727" i="8"/>
  <c r="F727" i="8"/>
  <c r="G727" i="8"/>
  <c r="H727" i="8"/>
  <c r="I727" i="8"/>
  <c r="J727" i="8"/>
  <c r="K727" i="8"/>
  <c r="L727" i="8"/>
  <c r="M727" i="8"/>
  <c r="N727" i="8"/>
  <c r="O727" i="8"/>
  <c r="P727" i="8"/>
  <c r="E728" i="8"/>
  <c r="F728" i="8"/>
  <c r="G728" i="8"/>
  <c r="H728" i="8"/>
  <c r="I728" i="8"/>
  <c r="J728" i="8"/>
  <c r="K728" i="8"/>
  <c r="L728" i="8"/>
  <c r="M728" i="8"/>
  <c r="N728" i="8"/>
  <c r="O728" i="8"/>
  <c r="P728" i="8"/>
  <c r="E729" i="8"/>
  <c r="F729" i="8"/>
  <c r="G729" i="8"/>
  <c r="H729" i="8"/>
  <c r="I729" i="8"/>
  <c r="N729" i="8"/>
  <c r="P729" i="8"/>
  <c r="E730" i="8"/>
  <c r="F730" i="8"/>
  <c r="G730" i="8"/>
  <c r="H730" i="8"/>
  <c r="I730" i="8"/>
  <c r="J730" i="8"/>
  <c r="K730" i="8"/>
  <c r="L730" i="8"/>
  <c r="M730" i="8"/>
  <c r="N730" i="8"/>
  <c r="O730" i="8"/>
  <c r="P730" i="8"/>
  <c r="E731" i="8"/>
  <c r="F731" i="8"/>
  <c r="G731" i="8"/>
  <c r="H731" i="8"/>
  <c r="I731" i="8"/>
  <c r="J731" i="8"/>
  <c r="K731" i="8"/>
  <c r="L731" i="8"/>
  <c r="M731" i="8"/>
  <c r="N731" i="8"/>
  <c r="O731" i="8"/>
  <c r="P731" i="8"/>
  <c r="E732" i="8"/>
  <c r="F732" i="8"/>
  <c r="G732" i="8"/>
  <c r="H732" i="8"/>
  <c r="I732" i="8"/>
  <c r="J732" i="8"/>
  <c r="K732" i="8"/>
  <c r="L732" i="8"/>
  <c r="M732" i="8"/>
  <c r="N732" i="8"/>
  <c r="O732" i="8"/>
  <c r="P732" i="8"/>
  <c r="E733" i="8"/>
  <c r="F733" i="8"/>
  <c r="G733" i="8"/>
  <c r="H733" i="8"/>
  <c r="I733" i="8"/>
  <c r="J733" i="8"/>
  <c r="K733" i="8"/>
  <c r="L733" i="8"/>
  <c r="M733" i="8"/>
  <c r="N733" i="8"/>
  <c r="O733" i="8"/>
  <c r="P733" i="8"/>
  <c r="E734" i="8"/>
  <c r="F734" i="8"/>
  <c r="G734" i="8"/>
  <c r="H734" i="8"/>
  <c r="I734" i="8"/>
  <c r="J734" i="8"/>
  <c r="K734" i="8"/>
  <c r="L734" i="8"/>
  <c r="M734" i="8"/>
  <c r="N734" i="8"/>
  <c r="O734" i="8"/>
  <c r="P734" i="8"/>
  <c r="E735" i="8"/>
  <c r="F735" i="8"/>
  <c r="G735" i="8"/>
  <c r="H735" i="8"/>
  <c r="I735" i="8"/>
  <c r="N735" i="8"/>
  <c r="P735" i="8"/>
  <c r="E736" i="8"/>
  <c r="F736" i="8"/>
  <c r="G736" i="8"/>
  <c r="H736" i="8"/>
  <c r="I736" i="8"/>
  <c r="J736" i="8"/>
  <c r="K736" i="8"/>
  <c r="L736" i="8"/>
  <c r="M736" i="8"/>
  <c r="N736" i="8"/>
  <c r="O736" i="8"/>
  <c r="P736" i="8"/>
  <c r="E737" i="8"/>
  <c r="F737" i="8"/>
  <c r="G737" i="8"/>
  <c r="H737" i="8"/>
  <c r="I737" i="8"/>
  <c r="J737" i="8"/>
  <c r="K737" i="8"/>
  <c r="L737" i="8"/>
  <c r="M737" i="8"/>
  <c r="N737" i="8"/>
  <c r="O737" i="8"/>
  <c r="P737" i="8"/>
  <c r="E738" i="8"/>
  <c r="F738" i="8"/>
  <c r="G738" i="8"/>
  <c r="H738" i="8"/>
  <c r="I738" i="8"/>
  <c r="J738" i="8"/>
  <c r="K738" i="8"/>
  <c r="L738" i="8"/>
  <c r="M738" i="8"/>
  <c r="N738" i="8"/>
  <c r="O738" i="8"/>
  <c r="P738" i="8"/>
  <c r="E739" i="8"/>
  <c r="F739" i="8"/>
  <c r="G739" i="8"/>
  <c r="H739" i="8"/>
  <c r="I739" i="8"/>
  <c r="J739" i="8"/>
  <c r="K739" i="8"/>
  <c r="L739" i="8"/>
  <c r="M739" i="8"/>
  <c r="N739" i="8"/>
  <c r="O739" i="8"/>
  <c r="P739" i="8"/>
  <c r="E740" i="8"/>
  <c r="F740" i="8"/>
  <c r="G740" i="8"/>
  <c r="H740" i="8"/>
  <c r="I740" i="8"/>
  <c r="J740" i="8"/>
  <c r="K740" i="8"/>
  <c r="L740" i="8"/>
  <c r="M740" i="8"/>
  <c r="N740" i="8"/>
  <c r="O740" i="8"/>
  <c r="P740" i="8"/>
  <c r="E741" i="8"/>
  <c r="F741" i="8"/>
  <c r="G741" i="8"/>
  <c r="H741" i="8"/>
  <c r="I741" i="8"/>
  <c r="N741" i="8"/>
  <c r="P741" i="8"/>
  <c r="E742" i="8"/>
  <c r="F742" i="8"/>
  <c r="H742" i="8"/>
  <c r="I742" i="8"/>
  <c r="N742" i="8"/>
  <c r="P742" i="8"/>
  <c r="E743" i="8"/>
  <c r="F743" i="8"/>
  <c r="G743" i="8"/>
  <c r="H743" i="8"/>
  <c r="I743" i="8"/>
  <c r="J743" i="8"/>
  <c r="K743" i="8"/>
  <c r="L743" i="8"/>
  <c r="M743" i="8"/>
  <c r="N743" i="8"/>
  <c r="O743" i="8"/>
  <c r="P743" i="8"/>
  <c r="E744" i="8"/>
  <c r="F744" i="8"/>
  <c r="G744" i="8"/>
  <c r="H744" i="8"/>
  <c r="I744" i="8"/>
  <c r="J744" i="8"/>
  <c r="K744" i="8"/>
  <c r="L744" i="8"/>
  <c r="M744" i="8"/>
  <c r="N744" i="8"/>
  <c r="O744" i="8"/>
  <c r="P744" i="8"/>
  <c r="E745" i="8"/>
  <c r="G745" i="8"/>
  <c r="H745" i="8"/>
  <c r="I745" i="8"/>
  <c r="N745" i="8"/>
  <c r="P745" i="8"/>
  <c r="E746" i="8"/>
  <c r="H746" i="8"/>
  <c r="I746" i="8"/>
  <c r="N746" i="8"/>
  <c r="P746" i="8"/>
  <c r="E747" i="8"/>
  <c r="F747" i="8"/>
  <c r="G747" i="8"/>
  <c r="H747" i="8"/>
  <c r="I747" i="8"/>
  <c r="J747" i="8"/>
  <c r="K747" i="8"/>
  <c r="L747" i="8"/>
  <c r="M747" i="8"/>
  <c r="N747" i="8"/>
  <c r="O747" i="8"/>
  <c r="P747" i="8"/>
  <c r="E748" i="8"/>
  <c r="F748" i="8"/>
  <c r="G748" i="8"/>
  <c r="H748" i="8"/>
  <c r="I748" i="8"/>
  <c r="J748" i="8"/>
  <c r="K748" i="8"/>
  <c r="L748" i="8"/>
  <c r="M748" i="8"/>
  <c r="N748" i="8"/>
  <c r="O748" i="8"/>
  <c r="P748" i="8"/>
  <c r="E749" i="8"/>
  <c r="F749" i="8"/>
  <c r="G749" i="8"/>
  <c r="H749" i="8"/>
  <c r="I749" i="8"/>
  <c r="J749" i="8"/>
  <c r="K749" i="8"/>
  <c r="L749" i="8"/>
  <c r="M749" i="8"/>
  <c r="N749" i="8"/>
  <c r="O749" i="8"/>
  <c r="P749" i="8"/>
  <c r="E750" i="8"/>
  <c r="F750" i="8"/>
  <c r="G750" i="8"/>
  <c r="H750" i="8"/>
  <c r="I750" i="8"/>
  <c r="J750" i="8"/>
  <c r="K750" i="8"/>
  <c r="L750" i="8"/>
  <c r="M750" i="8"/>
  <c r="N750" i="8"/>
  <c r="O750" i="8"/>
  <c r="P750" i="8"/>
  <c r="E751" i="8"/>
  <c r="F751" i="8"/>
  <c r="G751" i="8"/>
  <c r="H751" i="8"/>
  <c r="I751" i="8"/>
  <c r="J751" i="8"/>
  <c r="K751" i="8"/>
  <c r="L751" i="8"/>
  <c r="M751" i="8"/>
  <c r="N751" i="8"/>
  <c r="O751" i="8"/>
  <c r="P751" i="8"/>
  <c r="E752" i="8"/>
  <c r="F752" i="8"/>
  <c r="G752" i="8"/>
  <c r="H752" i="8"/>
  <c r="I752" i="8"/>
  <c r="J752" i="8"/>
  <c r="K752" i="8"/>
  <c r="L752" i="8"/>
  <c r="M752" i="8"/>
  <c r="N752" i="8"/>
  <c r="O752" i="8"/>
  <c r="P752" i="8"/>
  <c r="E753" i="8"/>
  <c r="F753" i="8"/>
  <c r="G753" i="8"/>
  <c r="H753" i="8"/>
  <c r="I753" i="8"/>
  <c r="J753" i="8"/>
  <c r="K753" i="8"/>
  <c r="L753" i="8"/>
  <c r="M753" i="8"/>
  <c r="N753" i="8"/>
  <c r="O753" i="8"/>
  <c r="P753" i="8"/>
  <c r="E754" i="8"/>
  <c r="F754" i="8"/>
  <c r="G754" i="8"/>
  <c r="H754" i="8"/>
  <c r="I754" i="8"/>
  <c r="J754" i="8"/>
  <c r="K754" i="8"/>
  <c r="L754" i="8"/>
  <c r="M754" i="8"/>
  <c r="N754" i="8"/>
  <c r="O754" i="8"/>
  <c r="P754" i="8"/>
  <c r="E1" i="8"/>
  <c r="E755" i="8" s="1"/>
  <c r="F1" i="8"/>
  <c r="F755" i="8" s="1"/>
  <c r="G1" i="8"/>
  <c r="G755" i="8" s="1"/>
  <c r="H1" i="8"/>
  <c r="H755" i="8" s="1"/>
  <c r="J1" i="8"/>
  <c r="K1" i="8"/>
  <c r="L1" i="8"/>
  <c r="L755" i="8" s="1"/>
  <c r="M1" i="8"/>
  <c r="N1" i="8"/>
  <c r="N755" i="8" s="1"/>
  <c r="O1" i="8"/>
  <c r="P1" i="8"/>
  <c r="K756" i="8" l="1"/>
  <c r="J755" i="8"/>
  <c r="M755" i="8"/>
  <c r="O755" i="8"/>
  <c r="K755" i="8"/>
  <c r="P755" i="8"/>
  <c r="P756" i="8"/>
  <c r="H163" i="6"/>
  <c r="H135" i="6"/>
  <c r="P748" i="7"/>
  <c r="M748" i="7"/>
  <c r="L693" i="8" l="1"/>
  <c r="O693" i="8"/>
  <c r="K424" i="8"/>
  <c r="P209" i="8" l="1"/>
  <c r="K107" i="8"/>
  <c r="J107" i="8"/>
  <c r="M482" i="8" l="1"/>
  <c r="M432" i="8"/>
  <c r="M424" i="8"/>
  <c r="M255" i="8"/>
  <c r="M209" i="8"/>
  <c r="M88" i="8"/>
  <c r="M107" i="8"/>
  <c r="P610" i="8"/>
  <c r="M610" i="8"/>
  <c r="K610" i="8"/>
  <c r="J610" i="8"/>
  <c r="G610" i="8"/>
  <c r="G657" i="7"/>
  <c r="F610" i="8" s="1"/>
  <c r="E610" i="8"/>
  <c r="P594" i="8"/>
  <c r="M594" i="8"/>
  <c r="K594" i="8"/>
  <c r="J594" i="8"/>
  <c r="G594" i="8"/>
  <c r="G641" i="7"/>
  <c r="F594" i="8" s="1"/>
  <c r="E594" i="8"/>
  <c r="P575" i="8"/>
  <c r="M575" i="8"/>
  <c r="K575" i="8"/>
  <c r="J575" i="8"/>
  <c r="P499" i="8"/>
  <c r="M499" i="8"/>
  <c r="J499" i="8"/>
  <c r="G499" i="8"/>
  <c r="G538" i="7"/>
  <c r="F499" i="8" s="1"/>
  <c r="E499" i="8"/>
  <c r="P482" i="8"/>
  <c r="K482" i="8"/>
  <c r="J482" i="8"/>
  <c r="G482" i="8"/>
  <c r="G521" i="7"/>
  <c r="F482" i="8" s="1"/>
  <c r="E482" i="8"/>
  <c r="E445" i="8"/>
  <c r="E438" i="8"/>
  <c r="P432" i="8"/>
  <c r="K432" i="8"/>
  <c r="J432" i="8"/>
  <c r="G432" i="8"/>
  <c r="G459" i="7"/>
  <c r="F432" i="8" s="1"/>
  <c r="E432" i="8"/>
  <c r="P424" i="8"/>
  <c r="J424" i="8"/>
  <c r="G451" i="7"/>
  <c r="E424" i="8"/>
  <c r="P386" i="8"/>
  <c r="M386" i="8"/>
  <c r="K386" i="8"/>
  <c r="J386" i="8"/>
  <c r="G386" i="8"/>
  <c r="G412" i="7"/>
  <c r="F386" i="8" s="1"/>
  <c r="E386" i="8"/>
  <c r="P380" i="8"/>
  <c r="M380" i="8"/>
  <c r="K380" i="8"/>
  <c r="J380" i="8"/>
  <c r="G380" i="8"/>
  <c r="G406" i="7"/>
  <c r="F380" i="8" s="1"/>
  <c r="E380" i="8"/>
  <c r="P358" i="8"/>
  <c r="M358" i="8"/>
  <c r="K358" i="8"/>
  <c r="J358" i="8"/>
  <c r="G384" i="7"/>
  <c r="F358" i="8" s="1"/>
  <c r="E358" i="8"/>
  <c r="P347" i="8"/>
  <c r="M347" i="8"/>
  <c r="K347" i="8"/>
  <c r="J347" i="8"/>
  <c r="G347" i="8"/>
  <c r="G361" i="7"/>
  <c r="E347" i="8"/>
  <c r="P307" i="8"/>
  <c r="M307" i="8"/>
  <c r="K307" i="8"/>
  <c r="J307" i="8"/>
  <c r="G309" i="7"/>
  <c r="E307" i="8"/>
  <c r="P284" i="8"/>
  <c r="M284" i="8"/>
  <c r="K284" i="8"/>
  <c r="J284" i="8"/>
  <c r="F284" i="8"/>
  <c r="E284" i="8"/>
  <c r="P255" i="8"/>
  <c r="K255" i="8"/>
  <c r="J255" i="8"/>
  <c r="G255" i="8"/>
  <c r="G257" i="7"/>
  <c r="F255" i="8" s="1"/>
  <c r="E255" i="8"/>
  <c r="E241" i="8"/>
  <c r="E235" i="8"/>
  <c r="P229" i="8"/>
  <c r="M229" i="8"/>
  <c r="J229" i="8"/>
  <c r="G229" i="8"/>
  <c r="G231" i="7"/>
  <c r="F229" i="8" s="1"/>
  <c r="E229" i="8"/>
  <c r="E219" i="8"/>
  <c r="K209" i="8"/>
  <c r="J209" i="8"/>
  <c r="G209" i="8"/>
  <c r="G211" i="7"/>
  <c r="F209" i="8" s="1"/>
  <c r="E209" i="8"/>
  <c r="P191" i="8"/>
  <c r="M191" i="8"/>
  <c r="K191" i="8"/>
  <c r="J191" i="8"/>
  <c r="G191" i="8"/>
  <c r="G194" i="7"/>
  <c r="F191" i="8" s="1"/>
  <c r="E191" i="8"/>
  <c r="P183" i="8"/>
  <c r="M183" i="8"/>
  <c r="J183" i="8"/>
  <c r="G183" i="8"/>
  <c r="G186" i="7"/>
  <c r="F183" i="8" s="1"/>
  <c r="E183" i="8"/>
  <c r="E166" i="8"/>
  <c r="E148" i="8"/>
  <c r="E141" i="8"/>
  <c r="E134" i="8"/>
  <c r="P118" i="8"/>
  <c r="M118" i="8"/>
  <c r="J118" i="8"/>
  <c r="G121" i="7"/>
  <c r="F118" i="8" s="1"/>
  <c r="E118" i="8"/>
  <c r="P107" i="8"/>
  <c r="G110" i="7"/>
  <c r="F107" i="8" s="1"/>
  <c r="E107" i="8"/>
  <c r="E93" i="8"/>
  <c r="P88" i="8"/>
  <c r="J88" i="8"/>
  <c r="G91" i="7"/>
  <c r="F88" i="8" s="1"/>
  <c r="E88" i="8"/>
  <c r="G83" i="7"/>
  <c r="F80" i="8" s="1"/>
  <c r="P80" i="8"/>
  <c r="M80" i="8"/>
  <c r="K80" i="8"/>
  <c r="J80" i="8"/>
  <c r="G80" i="8"/>
  <c r="E80" i="8"/>
  <c r="P62" i="8"/>
  <c r="M62" i="8"/>
  <c r="J62" i="8"/>
  <c r="G62" i="8"/>
  <c r="G63" i="7"/>
  <c r="F62" i="8" s="1"/>
  <c r="E62" i="8"/>
  <c r="P38" i="8"/>
  <c r="K38" i="8"/>
  <c r="J38" i="8"/>
  <c r="G38" i="8"/>
  <c r="G39" i="7"/>
  <c r="F38" i="8" s="1"/>
  <c r="E38" i="8"/>
  <c r="M646" i="7"/>
  <c r="L599" i="8" s="1"/>
  <c r="F347" i="8" l="1"/>
  <c r="G374" i="7"/>
  <c r="F424" i="8"/>
  <c r="F307" i="8"/>
  <c r="P63" i="7"/>
  <c r="O62" i="8" s="1"/>
  <c r="K62" i="8"/>
  <c r="O199" i="8"/>
  <c r="L199" i="8"/>
  <c r="I199" i="8"/>
  <c r="H199" i="8"/>
  <c r="T699" i="7" l="1"/>
  <c r="U699" i="7"/>
  <c r="T702" i="7"/>
  <c r="U702" i="7"/>
  <c r="T703" i="7"/>
  <c r="U703" i="7"/>
  <c r="T705" i="7"/>
  <c r="U705" i="7"/>
  <c r="P769" i="7" l="1"/>
  <c r="P770" i="7"/>
  <c r="O711" i="8" s="1"/>
  <c r="P729" i="7"/>
  <c r="M729" i="7"/>
  <c r="P768" i="7"/>
  <c r="L678" i="8" l="1"/>
  <c r="O678" i="8"/>
  <c r="O708" i="8"/>
  <c r="O710" i="8"/>
  <c r="K695" i="8"/>
  <c r="M695" i="8"/>
  <c r="K681" i="8"/>
  <c r="M681" i="8"/>
  <c r="J681" i="8"/>
  <c r="K723" i="8"/>
  <c r="M723" i="8"/>
  <c r="J723" i="8"/>
  <c r="J695" i="8"/>
  <c r="P746" i="7"/>
  <c r="M746" i="7"/>
  <c r="P727" i="7"/>
  <c r="M727" i="7"/>
  <c r="O676" i="8" l="1"/>
  <c r="L691" i="8"/>
  <c r="O691" i="8"/>
  <c r="L676" i="8"/>
  <c r="P566" i="7"/>
  <c r="O527" i="8" s="1"/>
  <c r="P567" i="7"/>
  <c r="O528" i="8" s="1"/>
  <c r="P568" i="7"/>
  <c r="O529" i="8" s="1"/>
  <c r="P464" i="8"/>
  <c r="P132" i="7"/>
  <c r="O129" i="8" s="1"/>
  <c r="P133" i="7"/>
  <c r="O130" i="8" s="1"/>
  <c r="P134" i="7"/>
  <c r="O131" i="8" s="1"/>
  <c r="P135" i="7"/>
  <c r="O132" i="8" s="1"/>
  <c r="P136" i="7"/>
  <c r="O133" i="8" s="1"/>
  <c r="P10" i="7"/>
  <c r="O10" i="8" s="1"/>
  <c r="P12" i="7"/>
  <c r="O11" i="8" s="1"/>
  <c r="M770" i="7"/>
  <c r="L711" i="8" s="1"/>
  <c r="M769" i="7"/>
  <c r="M768" i="7"/>
  <c r="L708" i="8" l="1"/>
  <c r="L710" i="8"/>
  <c r="P166" i="8"/>
  <c r="J166" i="8"/>
  <c r="G166" i="8"/>
  <c r="G169" i="7"/>
  <c r="F166" i="8" s="1"/>
  <c r="P289" i="7"/>
  <c r="O287" i="8" s="1"/>
  <c r="P290" i="7"/>
  <c r="O288" i="8" s="1"/>
  <c r="P291" i="7"/>
  <c r="O289" i="8" s="1"/>
  <c r="P292" i="7"/>
  <c r="O290" i="8" s="1"/>
  <c r="P293" i="7"/>
  <c r="O291" i="8" s="1"/>
  <c r="P294" i="7"/>
  <c r="O292" i="8" s="1"/>
  <c r="P295" i="7"/>
  <c r="O293" i="8" s="1"/>
  <c r="P296" i="7"/>
  <c r="O294" i="8" s="1"/>
  <c r="P297" i="7"/>
  <c r="O295" i="8" s="1"/>
  <c r="P298" i="7"/>
  <c r="O296" i="8" s="1"/>
  <c r="P299" i="7"/>
  <c r="O297" i="8" s="1"/>
  <c r="P300" i="7"/>
  <c r="O298" i="8" s="1"/>
  <c r="P301" i="7"/>
  <c r="O299" i="8" s="1"/>
  <c r="P302" i="7"/>
  <c r="O300" i="8" s="1"/>
  <c r="P303" i="7"/>
  <c r="O301" i="8" s="1"/>
  <c r="P304" i="7"/>
  <c r="O302" i="8" s="1"/>
  <c r="P305" i="7"/>
  <c r="O303" i="8" s="1"/>
  <c r="P306" i="7"/>
  <c r="O304" i="8" s="1"/>
  <c r="P309" i="7" l="1"/>
  <c r="O307" i="8" s="1"/>
  <c r="K166" i="8" l="1"/>
  <c r="M464" i="8"/>
  <c r="K464" i="8"/>
  <c r="J464" i="8"/>
  <c r="M12" i="8"/>
  <c r="M13" i="8"/>
  <c r="L416" i="8" l="1"/>
  <c r="P39" i="7" l="1"/>
  <c r="O38" i="8" s="1"/>
  <c r="M38" i="8"/>
  <c r="M241" i="8"/>
  <c r="M235" i="8"/>
  <c r="M236" i="8" l="1"/>
  <c r="M242" i="8"/>
  <c r="P783" i="7"/>
  <c r="P782" i="7"/>
  <c r="P784" i="7"/>
  <c r="M783" i="7"/>
  <c r="M782" i="7"/>
  <c r="M784" i="7"/>
  <c r="L719" i="8" l="1"/>
  <c r="O720" i="8"/>
  <c r="L720" i="8"/>
  <c r="O718" i="8"/>
  <c r="L718" i="8"/>
  <c r="O719" i="8"/>
  <c r="L723" i="8"/>
  <c r="O723" i="8"/>
  <c r="P747" i="7"/>
  <c r="M747" i="7"/>
  <c r="P728" i="7"/>
  <c r="M728" i="7"/>
  <c r="L692" i="8" l="1"/>
  <c r="O692" i="8"/>
  <c r="L677" i="8"/>
  <c r="O677" i="8"/>
  <c r="O681" i="8"/>
  <c r="L695" i="8"/>
  <c r="L681" i="8"/>
  <c r="O695" i="8"/>
  <c r="M626" i="8"/>
  <c r="M595" i="8"/>
  <c r="M627" i="8" l="1"/>
  <c r="M537" i="8"/>
  <c r="P382" i="7" l="1"/>
  <c r="O356" i="8" s="1"/>
  <c r="M382" i="7"/>
  <c r="L356" i="8" s="1"/>
  <c r="J382" i="7"/>
  <c r="I356" i="8" s="1"/>
  <c r="I382" i="7"/>
  <c r="H356" i="8" s="1"/>
  <c r="P44" i="8" l="1"/>
  <c r="P44" i="7" l="1"/>
  <c r="O43" i="8" s="1"/>
  <c r="P43" i="7"/>
  <c r="O42" i="8" s="1"/>
  <c r="P42" i="7"/>
  <c r="O41" i="8" s="1"/>
  <c r="P41" i="7"/>
  <c r="O40" i="8" s="1"/>
  <c r="L526" i="8" l="1"/>
  <c r="L527" i="8"/>
  <c r="L528" i="8"/>
  <c r="L529" i="8"/>
  <c r="J566" i="7"/>
  <c r="I527" i="8" s="1"/>
  <c r="I566" i="7"/>
  <c r="H527" i="8" s="1"/>
  <c r="P529" i="7"/>
  <c r="O490" i="8" s="1"/>
  <c r="M529" i="7"/>
  <c r="L490" i="8" s="1"/>
  <c r="P528" i="7"/>
  <c r="O489" i="8" s="1"/>
  <c r="M528" i="7"/>
  <c r="L489" i="8" s="1"/>
  <c r="J528" i="7"/>
  <c r="I489" i="8" s="1"/>
  <c r="I528" i="7"/>
  <c r="H489" i="8" s="1"/>
  <c r="J93" i="8"/>
  <c r="E635" i="8" l="1"/>
  <c r="E632" i="8"/>
  <c r="E638" i="8"/>
  <c r="E613" i="8"/>
  <c r="E595" i="8"/>
  <c r="E577" i="8"/>
  <c r="E541" i="8"/>
  <c r="E537" i="8"/>
  <c r="E530" i="8"/>
  <c r="E506" i="8"/>
  <c r="E485" i="8"/>
  <c r="E471" i="8"/>
  <c r="E467" i="8"/>
  <c r="E464" i="8"/>
  <c r="E446" i="8"/>
  <c r="E387" i="8"/>
  <c r="E371" i="8"/>
  <c r="E310" i="8"/>
  <c r="E256" i="8"/>
  <c r="E242" i="8"/>
  <c r="E236" i="8"/>
  <c r="E230" i="8"/>
  <c r="E167" i="8"/>
  <c r="E151" i="8"/>
  <c r="E142" i="8"/>
  <c r="E121" i="8"/>
  <c r="E44" i="8"/>
  <c r="E395" i="8" l="1"/>
  <c r="E394" i="8"/>
  <c r="E583" i="8"/>
  <c r="E582" i="8"/>
  <c r="E627" i="8"/>
  <c r="E626" i="8"/>
  <c r="E452" i="8"/>
  <c r="E451" i="8"/>
  <c r="E492" i="8"/>
  <c r="E491" i="8"/>
  <c r="E152" i="8"/>
  <c r="E639" i="8"/>
  <c r="E45" i="8"/>
  <c r="E439" i="8"/>
  <c r="E542" i="8"/>
  <c r="E220" i="8"/>
  <c r="E472" i="8"/>
  <c r="E81" i="8"/>
  <c r="E192" i="8"/>
  <c r="E614" i="8"/>
  <c r="E311" i="8"/>
  <c r="E531" i="8"/>
  <c r="E135" i="8"/>
  <c r="N808" i="7" l="1"/>
  <c r="M741" i="8" s="1"/>
  <c r="L808" i="7"/>
  <c r="K808" i="7"/>
  <c r="J741" i="8" s="1"/>
  <c r="N802" i="7"/>
  <c r="M735" i="8" s="1"/>
  <c r="L802" i="7"/>
  <c r="K735" i="8" s="1"/>
  <c r="K802" i="7"/>
  <c r="J735" i="8" s="1"/>
  <c r="N796" i="7"/>
  <c r="M729" i="8" s="1"/>
  <c r="L796" i="7"/>
  <c r="K729" i="8" s="1"/>
  <c r="K796" i="7"/>
  <c r="J729" i="8" s="1"/>
  <c r="M714" i="8"/>
  <c r="K714" i="8"/>
  <c r="J714" i="8"/>
  <c r="N760" i="7"/>
  <c r="M701" i="8" s="1"/>
  <c r="L760" i="7"/>
  <c r="K701" i="8" s="1"/>
  <c r="K760" i="7"/>
  <c r="J701" i="8" s="1"/>
  <c r="N741" i="7"/>
  <c r="M687" i="8" s="1"/>
  <c r="L741" i="7"/>
  <c r="K687" i="8" s="1"/>
  <c r="K741" i="7"/>
  <c r="J687" i="8" s="1"/>
  <c r="N720" i="7"/>
  <c r="M668" i="8" s="1"/>
  <c r="L720" i="7"/>
  <c r="K668" i="8" s="1"/>
  <c r="K720" i="7"/>
  <c r="J668" i="8" s="1"/>
  <c r="M662" i="8"/>
  <c r="K662" i="8"/>
  <c r="J662" i="8"/>
  <c r="M647" i="8"/>
  <c r="K647" i="8"/>
  <c r="J647" i="8"/>
  <c r="M654" i="8"/>
  <c r="K654" i="8"/>
  <c r="J654" i="8"/>
  <c r="P698" i="7"/>
  <c r="O649" i="8" s="1"/>
  <c r="M698" i="7"/>
  <c r="L649" i="8" s="1"/>
  <c r="G685" i="7"/>
  <c r="F638" i="8" s="1"/>
  <c r="G673" i="7"/>
  <c r="F626" i="8" s="1"/>
  <c r="G660" i="7"/>
  <c r="F613" i="8" s="1"/>
  <c r="G642" i="7"/>
  <c r="F595" i="8" s="1"/>
  <c r="G629" i="7"/>
  <c r="F582" i="8" s="1"/>
  <c r="F577" i="8"/>
  <c r="G580" i="7"/>
  <c r="F541" i="8" s="1"/>
  <c r="G576" i="7"/>
  <c r="F537" i="8" s="1"/>
  <c r="G569" i="7"/>
  <c r="F530" i="8" s="1"/>
  <c r="G545" i="7"/>
  <c r="F506" i="8" s="1"/>
  <c r="G530" i="7"/>
  <c r="F491" i="8" s="1"/>
  <c r="G524" i="7"/>
  <c r="F485" i="8" s="1"/>
  <c r="G509" i="7"/>
  <c r="F471" i="8" s="1"/>
  <c r="G505" i="7"/>
  <c r="F467" i="8" s="1"/>
  <c r="G502" i="7"/>
  <c r="F464" i="8" s="1"/>
  <c r="G490" i="7"/>
  <c r="F451" i="8" s="1"/>
  <c r="G484" i="7"/>
  <c r="F445" i="8" s="1"/>
  <c r="G465" i="7"/>
  <c r="G396" i="7"/>
  <c r="F370" i="8" s="1"/>
  <c r="G393" i="7"/>
  <c r="F367" i="8" s="1"/>
  <c r="G390" i="7"/>
  <c r="F364" i="8" s="1"/>
  <c r="G387" i="7"/>
  <c r="F361" i="8" s="1"/>
  <c r="G379" i="7"/>
  <c r="F353" i="8" s="1"/>
  <c r="G330" i="7"/>
  <c r="F316" i="8" s="1"/>
  <c r="G312" i="7"/>
  <c r="G154" i="7"/>
  <c r="F151" i="8" s="1"/>
  <c r="G124" i="7"/>
  <c r="F121" i="8" s="1"/>
  <c r="G420" i="7"/>
  <c r="F394" i="8" s="1"/>
  <c r="G258" i="7"/>
  <c r="F256" i="8" s="1"/>
  <c r="G243" i="7"/>
  <c r="F241" i="8" s="1"/>
  <c r="G237" i="7"/>
  <c r="F235" i="8" s="1"/>
  <c r="G221" i="7"/>
  <c r="F219" i="8" s="1"/>
  <c r="G170" i="7"/>
  <c r="F167" i="8" s="1"/>
  <c r="G151" i="7"/>
  <c r="F148" i="8" s="1"/>
  <c r="G144" i="7"/>
  <c r="F141" i="8" s="1"/>
  <c r="G137" i="7"/>
  <c r="F134" i="8" s="1"/>
  <c r="G96" i="7"/>
  <c r="F93" i="8" s="1"/>
  <c r="G45" i="7"/>
  <c r="F44" i="8" s="1"/>
  <c r="P395" i="7"/>
  <c r="O369" i="8" s="1"/>
  <c r="M395" i="7"/>
  <c r="L369" i="8" s="1"/>
  <c r="P392" i="7"/>
  <c r="O366" i="8" s="1"/>
  <c r="M392" i="7"/>
  <c r="L366" i="8" s="1"/>
  <c r="P389" i="7"/>
  <c r="O363" i="8" s="1"/>
  <c r="M389" i="7"/>
  <c r="L363" i="8" s="1"/>
  <c r="P386" i="7"/>
  <c r="O360" i="8" s="1"/>
  <c r="M386" i="7"/>
  <c r="L360" i="8" s="1"/>
  <c r="M174" i="7"/>
  <c r="L171" i="8" s="1"/>
  <c r="M175" i="7"/>
  <c r="L172" i="8" s="1"/>
  <c r="M176" i="7"/>
  <c r="L173" i="8" s="1"/>
  <c r="M177" i="7"/>
  <c r="L174" i="8" s="1"/>
  <c r="M178" i="7"/>
  <c r="L175" i="8" s="1"/>
  <c r="M179" i="7"/>
  <c r="L176" i="8" s="1"/>
  <c r="M180" i="7"/>
  <c r="L177" i="8" s="1"/>
  <c r="M181" i="7"/>
  <c r="L178" i="8" s="1"/>
  <c r="M182" i="7"/>
  <c r="L179" i="8" s="1"/>
  <c r="M183" i="7"/>
  <c r="L180" i="8" s="1"/>
  <c r="M184" i="7"/>
  <c r="L181" i="8" s="1"/>
  <c r="M185" i="7"/>
  <c r="L182" i="8" s="1"/>
  <c r="P9" i="7"/>
  <c r="O9" i="8" s="1"/>
  <c r="P13" i="7"/>
  <c r="O12" i="8" s="1"/>
  <c r="P14" i="7"/>
  <c r="O13" i="8" s="1"/>
  <c r="P15" i="7"/>
  <c r="O14" i="8" s="1"/>
  <c r="P16" i="7"/>
  <c r="O15" i="8" s="1"/>
  <c r="P17" i="7"/>
  <c r="O16" i="8" s="1"/>
  <c r="P18" i="7"/>
  <c r="O17" i="8" s="1"/>
  <c r="P19" i="7"/>
  <c r="O18" i="8" s="1"/>
  <c r="P20" i="7"/>
  <c r="O19" i="8" s="1"/>
  <c r="P21" i="7"/>
  <c r="O20" i="8" s="1"/>
  <c r="P22" i="7"/>
  <c r="O21" i="8" s="1"/>
  <c r="P23" i="7"/>
  <c r="O22" i="8" s="1"/>
  <c r="P24" i="7"/>
  <c r="O23" i="8" s="1"/>
  <c r="P25" i="7"/>
  <c r="O24" i="8" s="1"/>
  <c r="P26" i="7"/>
  <c r="O25" i="8" s="1"/>
  <c r="P27" i="7"/>
  <c r="O26" i="8" s="1"/>
  <c r="P28" i="7"/>
  <c r="O27" i="8" s="1"/>
  <c r="P29" i="7"/>
  <c r="O28" i="8" s="1"/>
  <c r="P30" i="7"/>
  <c r="O29" i="8" s="1"/>
  <c r="P31" i="7"/>
  <c r="O30" i="8" s="1"/>
  <c r="P32" i="7"/>
  <c r="O31" i="8" s="1"/>
  <c r="P33" i="7"/>
  <c r="O32" i="8" s="1"/>
  <c r="P34" i="7"/>
  <c r="O33" i="8" s="1"/>
  <c r="P35" i="7"/>
  <c r="O34" i="8" s="1"/>
  <c r="P36" i="7"/>
  <c r="O35" i="8" s="1"/>
  <c r="P37" i="7"/>
  <c r="O36" i="8" s="1"/>
  <c r="P38" i="7"/>
  <c r="O37" i="8" s="1"/>
  <c r="G638" i="8"/>
  <c r="G635" i="8"/>
  <c r="G632" i="8"/>
  <c r="G626" i="8"/>
  <c r="G613" i="8"/>
  <c r="G595" i="8"/>
  <c r="G582" i="8"/>
  <c r="G541" i="8"/>
  <c r="G537" i="8"/>
  <c r="G530" i="8"/>
  <c r="G506" i="8"/>
  <c r="G491" i="8"/>
  <c r="G485" i="8"/>
  <c r="G471" i="8"/>
  <c r="G467" i="8"/>
  <c r="G464" i="8"/>
  <c r="G451" i="8"/>
  <c r="G445" i="8"/>
  <c r="G438" i="8"/>
  <c r="G394" i="8"/>
  <c r="G370" i="8"/>
  <c r="G367" i="8"/>
  <c r="G364" i="8"/>
  <c r="G361" i="8"/>
  <c r="G353" i="8"/>
  <c r="G316" i="8"/>
  <c r="G310" i="8"/>
  <c r="G273" i="8"/>
  <c r="G271" i="8"/>
  <c r="G266" i="8"/>
  <c r="G264" i="8"/>
  <c r="G261" i="8"/>
  <c r="G260" i="8"/>
  <c r="G256" i="8"/>
  <c r="G241" i="8"/>
  <c r="G235" i="8"/>
  <c r="G219" i="8"/>
  <c r="G167" i="8"/>
  <c r="G151" i="8"/>
  <c r="G148" i="8"/>
  <c r="G141" i="8"/>
  <c r="G134" i="8"/>
  <c r="G121" i="8"/>
  <c r="G93" i="8"/>
  <c r="G44" i="8"/>
  <c r="I34" i="7"/>
  <c r="H33" i="8" s="1"/>
  <c r="J34" i="7"/>
  <c r="I33" i="8" s="1"/>
  <c r="I35" i="7"/>
  <c r="H34" i="8" s="1"/>
  <c r="J35" i="7"/>
  <c r="I34" i="8" s="1"/>
  <c r="I36" i="7"/>
  <c r="H35" i="8" s="1"/>
  <c r="J36" i="7"/>
  <c r="I35" i="8" s="1"/>
  <c r="I37" i="7"/>
  <c r="H36" i="8" s="1"/>
  <c r="J37" i="7"/>
  <c r="I36" i="8" s="1"/>
  <c r="I38" i="7"/>
  <c r="H37" i="8" s="1"/>
  <c r="J38" i="7"/>
  <c r="I37" i="8" s="1"/>
  <c r="I41" i="7"/>
  <c r="H40" i="8" s="1"/>
  <c r="J41" i="7"/>
  <c r="I40" i="8" s="1"/>
  <c r="I42" i="7"/>
  <c r="H41" i="8" s="1"/>
  <c r="J42" i="7"/>
  <c r="I41" i="8" s="1"/>
  <c r="I43" i="7"/>
  <c r="H42" i="8" s="1"/>
  <c r="J43" i="7"/>
  <c r="I42" i="8" s="1"/>
  <c r="I44" i="7"/>
  <c r="H43" i="8" s="1"/>
  <c r="J44" i="7"/>
  <c r="I43" i="8" s="1"/>
  <c r="I50" i="7"/>
  <c r="H49" i="8" s="1"/>
  <c r="J50" i="7"/>
  <c r="I49" i="8" s="1"/>
  <c r="I51" i="7"/>
  <c r="H50" i="8" s="1"/>
  <c r="J51" i="7"/>
  <c r="I50" i="8" s="1"/>
  <c r="I52" i="7"/>
  <c r="H51" i="8" s="1"/>
  <c r="J52" i="7"/>
  <c r="I51" i="8" s="1"/>
  <c r="I53" i="7"/>
  <c r="H52" i="8" s="1"/>
  <c r="J53" i="7"/>
  <c r="I52" i="8" s="1"/>
  <c r="I54" i="7"/>
  <c r="H53" i="8" s="1"/>
  <c r="J54" i="7"/>
  <c r="I53" i="8" s="1"/>
  <c r="I55" i="7"/>
  <c r="H54" i="8" s="1"/>
  <c r="J55" i="7"/>
  <c r="I54" i="8" s="1"/>
  <c r="I56" i="7"/>
  <c r="H55" i="8" s="1"/>
  <c r="J56" i="7"/>
  <c r="I55" i="8" s="1"/>
  <c r="I57" i="7"/>
  <c r="H56" i="8" s="1"/>
  <c r="J57" i="7"/>
  <c r="I56" i="8" s="1"/>
  <c r="I58" i="7"/>
  <c r="H57" i="8" s="1"/>
  <c r="J58" i="7"/>
  <c r="I57" i="8" s="1"/>
  <c r="I59" i="7"/>
  <c r="H58" i="8" s="1"/>
  <c r="J59" i="7"/>
  <c r="I58" i="8" s="1"/>
  <c r="I60" i="7"/>
  <c r="H59" i="8" s="1"/>
  <c r="J60" i="7"/>
  <c r="I59" i="8" s="1"/>
  <c r="I61" i="7"/>
  <c r="H60" i="8" s="1"/>
  <c r="J61" i="7"/>
  <c r="I60" i="8" s="1"/>
  <c r="I62" i="7"/>
  <c r="H61" i="8" s="1"/>
  <c r="J62" i="7"/>
  <c r="I61" i="8" s="1"/>
  <c r="I65" i="7"/>
  <c r="H64" i="8" s="1"/>
  <c r="J65" i="7"/>
  <c r="I64" i="8" s="1"/>
  <c r="I66" i="7"/>
  <c r="H65" i="8" s="1"/>
  <c r="J66" i="7"/>
  <c r="I65" i="8" s="1"/>
  <c r="I67" i="7"/>
  <c r="H66" i="8" s="1"/>
  <c r="J67" i="7"/>
  <c r="I66" i="8" s="1"/>
  <c r="I68" i="7"/>
  <c r="H67" i="8" s="1"/>
  <c r="J68" i="7"/>
  <c r="I67" i="8" s="1"/>
  <c r="I69" i="7"/>
  <c r="H68" i="8" s="1"/>
  <c r="J69" i="7"/>
  <c r="I68" i="8" s="1"/>
  <c r="I70" i="7"/>
  <c r="H69" i="8" s="1"/>
  <c r="J70" i="7"/>
  <c r="I69" i="8" s="1"/>
  <c r="I72" i="7"/>
  <c r="H70" i="8" s="1"/>
  <c r="J72" i="7"/>
  <c r="I70" i="8" s="1"/>
  <c r="I73" i="7"/>
  <c r="H71" i="8" s="1"/>
  <c r="J73" i="7"/>
  <c r="I71" i="8" s="1"/>
  <c r="I74" i="7"/>
  <c r="H72" i="8" s="1"/>
  <c r="J74" i="7"/>
  <c r="I72" i="8" s="1"/>
  <c r="I75" i="7"/>
  <c r="H73" i="8" s="1"/>
  <c r="J75" i="7"/>
  <c r="I73" i="8" s="1"/>
  <c r="I76" i="7"/>
  <c r="H74" i="8" s="1"/>
  <c r="J76" i="7"/>
  <c r="I74" i="8" s="1"/>
  <c r="I77" i="7"/>
  <c r="H75" i="8" s="1"/>
  <c r="J77" i="7"/>
  <c r="I75" i="8" s="1"/>
  <c r="I78" i="7"/>
  <c r="H76" i="8" s="1"/>
  <c r="J78" i="7"/>
  <c r="I76" i="8" s="1"/>
  <c r="I79" i="7"/>
  <c r="H77" i="8" s="1"/>
  <c r="J79" i="7"/>
  <c r="I77" i="8" s="1"/>
  <c r="I80" i="7"/>
  <c r="H78" i="8" s="1"/>
  <c r="J80" i="7"/>
  <c r="I78" i="8" s="1"/>
  <c r="I82" i="7"/>
  <c r="H79" i="8" s="1"/>
  <c r="J82" i="7"/>
  <c r="I79" i="8" s="1"/>
  <c r="I88" i="7"/>
  <c r="H85" i="8" s="1"/>
  <c r="J88" i="7"/>
  <c r="I85" i="8" s="1"/>
  <c r="I89" i="7"/>
  <c r="H86" i="8" s="1"/>
  <c r="J89" i="7"/>
  <c r="I86" i="8" s="1"/>
  <c r="I90" i="7"/>
  <c r="H87" i="8" s="1"/>
  <c r="J90" i="7"/>
  <c r="I87" i="8" s="1"/>
  <c r="I93" i="7"/>
  <c r="H90" i="8" s="1"/>
  <c r="J93" i="7"/>
  <c r="I90" i="8" s="1"/>
  <c r="I94" i="7"/>
  <c r="H91" i="8" s="1"/>
  <c r="J94" i="7"/>
  <c r="I91" i="8" s="1"/>
  <c r="I95" i="7"/>
  <c r="H92" i="8" s="1"/>
  <c r="J95" i="7"/>
  <c r="I92" i="8" s="1"/>
  <c r="H95" i="8"/>
  <c r="I95" i="8"/>
  <c r="I99" i="7"/>
  <c r="H96" i="8" s="1"/>
  <c r="J99" i="7"/>
  <c r="I96" i="8" s="1"/>
  <c r="I100" i="7"/>
  <c r="H97" i="8" s="1"/>
  <c r="J100" i="7"/>
  <c r="I97" i="8" s="1"/>
  <c r="I101" i="7"/>
  <c r="H98" i="8" s="1"/>
  <c r="J101" i="7"/>
  <c r="I98" i="8" s="1"/>
  <c r="I102" i="7"/>
  <c r="H99" i="8" s="1"/>
  <c r="J102" i="7"/>
  <c r="I99" i="8" s="1"/>
  <c r="I103" i="7"/>
  <c r="H100" i="8" s="1"/>
  <c r="J103" i="7"/>
  <c r="I100" i="8" s="1"/>
  <c r="I104" i="7"/>
  <c r="H101" i="8" s="1"/>
  <c r="J104" i="7"/>
  <c r="I101" i="8" s="1"/>
  <c r="I105" i="7"/>
  <c r="H102" i="8" s="1"/>
  <c r="J105" i="7"/>
  <c r="I102" i="8" s="1"/>
  <c r="I106" i="7"/>
  <c r="H103" i="8" s="1"/>
  <c r="J106" i="7"/>
  <c r="I103" i="8" s="1"/>
  <c r="I107" i="7"/>
  <c r="H104" i="8" s="1"/>
  <c r="J107" i="7"/>
  <c r="I104" i="8" s="1"/>
  <c r="I108" i="7"/>
  <c r="H105" i="8" s="1"/>
  <c r="J108" i="7"/>
  <c r="I105" i="8" s="1"/>
  <c r="I109" i="7"/>
  <c r="H106" i="8" s="1"/>
  <c r="J109" i="7"/>
  <c r="I106" i="8" s="1"/>
  <c r="I112" i="7"/>
  <c r="H109" i="8" s="1"/>
  <c r="J112" i="7"/>
  <c r="I109" i="8" s="1"/>
  <c r="I113" i="7"/>
  <c r="H110" i="8" s="1"/>
  <c r="J113" i="7"/>
  <c r="I110" i="8" s="1"/>
  <c r="I114" i="7"/>
  <c r="H111" i="8" s="1"/>
  <c r="J114" i="7"/>
  <c r="I111" i="8" s="1"/>
  <c r="I115" i="7"/>
  <c r="H112" i="8" s="1"/>
  <c r="J115" i="7"/>
  <c r="I112" i="8" s="1"/>
  <c r="I116" i="7"/>
  <c r="H113" i="8" s="1"/>
  <c r="J116" i="7"/>
  <c r="I113" i="8" s="1"/>
  <c r="I117" i="7"/>
  <c r="H114" i="8" s="1"/>
  <c r="J117" i="7"/>
  <c r="I114" i="8" s="1"/>
  <c r="I118" i="7"/>
  <c r="H115" i="8" s="1"/>
  <c r="J118" i="7"/>
  <c r="I115" i="8" s="1"/>
  <c r="I119" i="7"/>
  <c r="H116" i="8" s="1"/>
  <c r="J119" i="7"/>
  <c r="I116" i="8" s="1"/>
  <c r="I120" i="7"/>
  <c r="H117" i="8" s="1"/>
  <c r="J120" i="7"/>
  <c r="I117" i="8" s="1"/>
  <c r="I123" i="7"/>
  <c r="H120" i="8" s="1"/>
  <c r="J123" i="7"/>
  <c r="I120" i="8" s="1"/>
  <c r="I126" i="7"/>
  <c r="H123" i="8" s="1"/>
  <c r="J126" i="7"/>
  <c r="I123" i="8" s="1"/>
  <c r="I127" i="7"/>
  <c r="H124" i="8" s="1"/>
  <c r="J127" i="7"/>
  <c r="I124" i="8" s="1"/>
  <c r="I128" i="7"/>
  <c r="H125" i="8" s="1"/>
  <c r="J128" i="7"/>
  <c r="I125" i="8" s="1"/>
  <c r="I129" i="7"/>
  <c r="H126" i="8" s="1"/>
  <c r="J129" i="7"/>
  <c r="I126" i="8" s="1"/>
  <c r="I130" i="7"/>
  <c r="H127" i="8" s="1"/>
  <c r="J130" i="7"/>
  <c r="I127" i="8" s="1"/>
  <c r="I131" i="7"/>
  <c r="H128" i="8" s="1"/>
  <c r="J131" i="7"/>
  <c r="I128" i="8" s="1"/>
  <c r="I132" i="7"/>
  <c r="H129" i="8" s="1"/>
  <c r="J132" i="7"/>
  <c r="I129" i="8" s="1"/>
  <c r="I133" i="7"/>
  <c r="H130" i="8" s="1"/>
  <c r="J133" i="7"/>
  <c r="I130" i="8" s="1"/>
  <c r="I134" i="7"/>
  <c r="H131" i="8" s="1"/>
  <c r="J134" i="7"/>
  <c r="I131" i="8" s="1"/>
  <c r="I135" i="7"/>
  <c r="H132" i="8" s="1"/>
  <c r="J135" i="7"/>
  <c r="I132" i="8" s="1"/>
  <c r="I136" i="7"/>
  <c r="H133" i="8" s="1"/>
  <c r="J136" i="7"/>
  <c r="I133" i="8" s="1"/>
  <c r="I142" i="7"/>
  <c r="H139" i="8" s="1"/>
  <c r="J142" i="7"/>
  <c r="I139" i="8" s="1"/>
  <c r="I143" i="7"/>
  <c r="H140" i="8" s="1"/>
  <c r="J143" i="7"/>
  <c r="I140" i="8" s="1"/>
  <c r="I149" i="7"/>
  <c r="H146" i="8" s="1"/>
  <c r="J149" i="7"/>
  <c r="I146" i="8" s="1"/>
  <c r="I150" i="7"/>
  <c r="H147" i="8" s="1"/>
  <c r="J150" i="7"/>
  <c r="I147" i="8" s="1"/>
  <c r="H149" i="8"/>
  <c r="I149" i="8"/>
  <c r="I153" i="7"/>
  <c r="H150" i="8" s="1"/>
  <c r="J153" i="7"/>
  <c r="I150" i="8" s="1"/>
  <c r="I159" i="7"/>
  <c r="H156" i="8" s="1"/>
  <c r="J159" i="7"/>
  <c r="I156" i="8" s="1"/>
  <c r="I160" i="7"/>
  <c r="H157" i="8" s="1"/>
  <c r="J160" i="7"/>
  <c r="I157" i="8" s="1"/>
  <c r="I161" i="7"/>
  <c r="H158" i="8" s="1"/>
  <c r="J161" i="7"/>
  <c r="I158" i="8" s="1"/>
  <c r="I162" i="7"/>
  <c r="H159" i="8" s="1"/>
  <c r="J162" i="7"/>
  <c r="I159" i="8" s="1"/>
  <c r="I163" i="7"/>
  <c r="H160" i="8" s="1"/>
  <c r="J163" i="7"/>
  <c r="I160" i="8" s="1"/>
  <c r="I164" i="7"/>
  <c r="H161" i="8" s="1"/>
  <c r="J164" i="7"/>
  <c r="I161" i="8" s="1"/>
  <c r="I165" i="7"/>
  <c r="H162" i="8" s="1"/>
  <c r="J165" i="7"/>
  <c r="I162" i="8" s="1"/>
  <c r="I166" i="7"/>
  <c r="H163" i="8" s="1"/>
  <c r="J166" i="7"/>
  <c r="I163" i="8" s="1"/>
  <c r="I167" i="7"/>
  <c r="H164" i="8" s="1"/>
  <c r="J167" i="7"/>
  <c r="I164" i="8" s="1"/>
  <c r="I168" i="7"/>
  <c r="H165" i="8" s="1"/>
  <c r="J168" i="7"/>
  <c r="I165" i="8" s="1"/>
  <c r="I174" i="7"/>
  <c r="H171" i="8" s="1"/>
  <c r="J174" i="7"/>
  <c r="I171" i="8" s="1"/>
  <c r="I175" i="7"/>
  <c r="H172" i="8" s="1"/>
  <c r="J175" i="7"/>
  <c r="I172" i="8" s="1"/>
  <c r="I176" i="7"/>
  <c r="H173" i="8" s="1"/>
  <c r="J176" i="7"/>
  <c r="I173" i="8" s="1"/>
  <c r="I177" i="7"/>
  <c r="H174" i="8" s="1"/>
  <c r="J177" i="7"/>
  <c r="I174" i="8" s="1"/>
  <c r="I178" i="7"/>
  <c r="H175" i="8" s="1"/>
  <c r="J178" i="7"/>
  <c r="I175" i="8" s="1"/>
  <c r="I179" i="7"/>
  <c r="H176" i="8" s="1"/>
  <c r="J179" i="7"/>
  <c r="I176" i="8" s="1"/>
  <c r="I180" i="7"/>
  <c r="H177" i="8" s="1"/>
  <c r="J180" i="7"/>
  <c r="I177" i="8" s="1"/>
  <c r="I181" i="7"/>
  <c r="H178" i="8" s="1"/>
  <c r="J181" i="7"/>
  <c r="I178" i="8" s="1"/>
  <c r="I182" i="7"/>
  <c r="H179" i="8" s="1"/>
  <c r="J182" i="7"/>
  <c r="I179" i="8" s="1"/>
  <c r="I183" i="7"/>
  <c r="H180" i="8" s="1"/>
  <c r="J183" i="7"/>
  <c r="I180" i="8" s="1"/>
  <c r="I184" i="7"/>
  <c r="H181" i="8" s="1"/>
  <c r="J184" i="7"/>
  <c r="I181" i="8" s="1"/>
  <c r="I185" i="7"/>
  <c r="H182" i="8" s="1"/>
  <c r="J185" i="7"/>
  <c r="I182" i="8" s="1"/>
  <c r="I188" i="7"/>
  <c r="H185" i="8" s="1"/>
  <c r="J188" i="7"/>
  <c r="I185" i="8" s="1"/>
  <c r="I189" i="7"/>
  <c r="H186" i="8" s="1"/>
  <c r="J189" i="7"/>
  <c r="I186" i="8" s="1"/>
  <c r="I190" i="7"/>
  <c r="H187" i="8" s="1"/>
  <c r="J190" i="7"/>
  <c r="I187" i="8" s="1"/>
  <c r="I191" i="7"/>
  <c r="H188" i="8" s="1"/>
  <c r="J191" i="7"/>
  <c r="I188" i="8" s="1"/>
  <c r="I192" i="7"/>
  <c r="H189" i="8" s="1"/>
  <c r="J192" i="7"/>
  <c r="I189" i="8" s="1"/>
  <c r="I193" i="7"/>
  <c r="H190" i="8" s="1"/>
  <c r="J193" i="7"/>
  <c r="I190" i="8" s="1"/>
  <c r="H196" i="8"/>
  <c r="I196" i="8"/>
  <c r="I200" i="7"/>
  <c r="H197" i="8" s="1"/>
  <c r="J200" i="7"/>
  <c r="I197" i="8" s="1"/>
  <c r="I201" i="7"/>
  <c r="H198" i="8" s="1"/>
  <c r="J201" i="7"/>
  <c r="I198" i="8" s="1"/>
  <c r="I202" i="7"/>
  <c r="H200" i="8" s="1"/>
  <c r="J202" i="7"/>
  <c r="I200" i="8" s="1"/>
  <c r="I203" i="7"/>
  <c r="H201" i="8" s="1"/>
  <c r="J203" i="7"/>
  <c r="I201" i="8" s="1"/>
  <c r="I204" i="7"/>
  <c r="H202" i="8" s="1"/>
  <c r="J204" i="7"/>
  <c r="I202" i="8" s="1"/>
  <c r="I205" i="7"/>
  <c r="H203" i="8" s="1"/>
  <c r="J205" i="7"/>
  <c r="I203" i="8" s="1"/>
  <c r="I206" i="7"/>
  <c r="H204" i="8" s="1"/>
  <c r="J206" i="7"/>
  <c r="I204" i="8" s="1"/>
  <c r="I207" i="7"/>
  <c r="H205" i="8" s="1"/>
  <c r="J207" i="7"/>
  <c r="I205" i="8" s="1"/>
  <c r="I208" i="7"/>
  <c r="H206" i="8" s="1"/>
  <c r="J208" i="7"/>
  <c r="I206" i="8" s="1"/>
  <c r="I209" i="7"/>
  <c r="H207" i="8" s="1"/>
  <c r="J209" i="7"/>
  <c r="I207" i="8" s="1"/>
  <c r="I210" i="7"/>
  <c r="H208" i="8" s="1"/>
  <c r="J210" i="7"/>
  <c r="I208" i="8" s="1"/>
  <c r="I213" i="7"/>
  <c r="H211" i="8" s="1"/>
  <c r="J213" i="7"/>
  <c r="I211" i="8" s="1"/>
  <c r="I214" i="7"/>
  <c r="H212" i="8" s="1"/>
  <c r="J214" i="7"/>
  <c r="I212" i="8" s="1"/>
  <c r="I215" i="7"/>
  <c r="H213" i="8" s="1"/>
  <c r="J215" i="7"/>
  <c r="I213" i="8" s="1"/>
  <c r="I216" i="7"/>
  <c r="H214" i="8" s="1"/>
  <c r="J216" i="7"/>
  <c r="I214" i="8" s="1"/>
  <c r="I217" i="7"/>
  <c r="H215" i="8" s="1"/>
  <c r="J217" i="7"/>
  <c r="I215" i="8" s="1"/>
  <c r="I218" i="7"/>
  <c r="H216" i="8" s="1"/>
  <c r="J218" i="7"/>
  <c r="I216" i="8" s="1"/>
  <c r="I219" i="7"/>
  <c r="H217" i="8" s="1"/>
  <c r="J219" i="7"/>
  <c r="I217" i="8" s="1"/>
  <c r="I220" i="7"/>
  <c r="H218" i="8" s="1"/>
  <c r="J220" i="7"/>
  <c r="I218" i="8" s="1"/>
  <c r="I226" i="7"/>
  <c r="H224" i="8" s="1"/>
  <c r="J226" i="7"/>
  <c r="I224" i="8" s="1"/>
  <c r="I227" i="7"/>
  <c r="H225" i="8" s="1"/>
  <c r="J227" i="7"/>
  <c r="I225" i="8" s="1"/>
  <c r="I228" i="7"/>
  <c r="H226" i="8" s="1"/>
  <c r="J228" i="7"/>
  <c r="I226" i="8" s="1"/>
  <c r="I229" i="7"/>
  <c r="H227" i="8" s="1"/>
  <c r="J229" i="7"/>
  <c r="I227" i="8" s="1"/>
  <c r="I230" i="7"/>
  <c r="H228" i="8" s="1"/>
  <c r="J230" i="7"/>
  <c r="I228" i="8" s="1"/>
  <c r="I236" i="7"/>
  <c r="H234" i="8" s="1"/>
  <c r="J236" i="7"/>
  <c r="I234" i="8" s="1"/>
  <c r="I242" i="7"/>
  <c r="H240" i="8" s="1"/>
  <c r="J242" i="7"/>
  <c r="I240" i="8" s="1"/>
  <c r="I248" i="7"/>
  <c r="H246" i="8" s="1"/>
  <c r="J248" i="7"/>
  <c r="I246" i="8" s="1"/>
  <c r="I249" i="7"/>
  <c r="H247" i="8" s="1"/>
  <c r="J249" i="7"/>
  <c r="I247" i="8" s="1"/>
  <c r="I250" i="7"/>
  <c r="H248" i="8" s="1"/>
  <c r="J250" i="7"/>
  <c r="I248" i="8" s="1"/>
  <c r="I251" i="7"/>
  <c r="H249" i="8" s="1"/>
  <c r="J251" i="7"/>
  <c r="I249" i="8" s="1"/>
  <c r="I252" i="7"/>
  <c r="H250" i="8" s="1"/>
  <c r="J252" i="7"/>
  <c r="I250" i="8" s="1"/>
  <c r="I253" i="7"/>
  <c r="H251" i="8" s="1"/>
  <c r="J253" i="7"/>
  <c r="I251" i="8" s="1"/>
  <c r="I254" i="7"/>
  <c r="H252" i="8" s="1"/>
  <c r="J254" i="7"/>
  <c r="I252" i="8" s="1"/>
  <c r="I255" i="7"/>
  <c r="H253" i="8" s="1"/>
  <c r="J255" i="7"/>
  <c r="I253" i="8" s="1"/>
  <c r="I256" i="7"/>
  <c r="H254" i="8" s="1"/>
  <c r="J256" i="7"/>
  <c r="I254" i="8" s="1"/>
  <c r="I264" i="7"/>
  <c r="H262" i="8" s="1"/>
  <c r="J264" i="7"/>
  <c r="I262" i="8" s="1"/>
  <c r="I265" i="7"/>
  <c r="H263" i="8" s="1"/>
  <c r="J265" i="7"/>
  <c r="I263" i="8" s="1"/>
  <c r="I267" i="7"/>
  <c r="H265" i="8" s="1"/>
  <c r="J267" i="7"/>
  <c r="I265" i="8" s="1"/>
  <c r="I269" i="7"/>
  <c r="H267" i="8" s="1"/>
  <c r="J269" i="7"/>
  <c r="I267" i="8" s="1"/>
  <c r="I270" i="7"/>
  <c r="H268" i="8" s="1"/>
  <c r="J270" i="7"/>
  <c r="I268" i="8" s="1"/>
  <c r="I271" i="7"/>
  <c r="H269" i="8" s="1"/>
  <c r="J271" i="7"/>
  <c r="I269" i="8" s="1"/>
  <c r="I272" i="7"/>
  <c r="H270" i="8" s="1"/>
  <c r="J272" i="7"/>
  <c r="I270" i="8" s="1"/>
  <c r="I274" i="7"/>
  <c r="H272" i="8" s="1"/>
  <c r="J274" i="7"/>
  <c r="I272" i="8" s="1"/>
  <c r="I276" i="7"/>
  <c r="H274" i="8" s="1"/>
  <c r="J276" i="7"/>
  <c r="I274" i="8" s="1"/>
  <c r="I277" i="7"/>
  <c r="H275" i="8" s="1"/>
  <c r="J277" i="7"/>
  <c r="I275" i="8" s="1"/>
  <c r="I278" i="7"/>
  <c r="H276" i="8" s="1"/>
  <c r="J278" i="7"/>
  <c r="I276" i="8" s="1"/>
  <c r="I279" i="7"/>
  <c r="H277" i="8" s="1"/>
  <c r="J279" i="7"/>
  <c r="I277" i="8" s="1"/>
  <c r="I280" i="7"/>
  <c r="H278" i="8" s="1"/>
  <c r="J280" i="7"/>
  <c r="I278" i="8" s="1"/>
  <c r="I281" i="7"/>
  <c r="H279" i="8" s="1"/>
  <c r="J281" i="7"/>
  <c r="I279" i="8" s="1"/>
  <c r="I282" i="7"/>
  <c r="H280" i="8" s="1"/>
  <c r="J282" i="7"/>
  <c r="I280" i="8" s="1"/>
  <c r="I283" i="7"/>
  <c r="H281" i="8" s="1"/>
  <c r="J283" i="7"/>
  <c r="I281" i="8" s="1"/>
  <c r="I284" i="7"/>
  <c r="H282" i="8" s="1"/>
  <c r="J284" i="7"/>
  <c r="I282" i="8" s="1"/>
  <c r="I285" i="7"/>
  <c r="H283" i="8" s="1"/>
  <c r="J285" i="7"/>
  <c r="I283" i="8" s="1"/>
  <c r="I288" i="7"/>
  <c r="H286" i="8" s="1"/>
  <c r="J288" i="7"/>
  <c r="I286" i="8" s="1"/>
  <c r="I289" i="7"/>
  <c r="H287" i="8" s="1"/>
  <c r="J289" i="7"/>
  <c r="I287" i="8" s="1"/>
  <c r="I290" i="7"/>
  <c r="H288" i="8" s="1"/>
  <c r="J290" i="7"/>
  <c r="I288" i="8" s="1"/>
  <c r="I291" i="7"/>
  <c r="H289" i="8" s="1"/>
  <c r="J291" i="7"/>
  <c r="I289" i="8" s="1"/>
  <c r="I292" i="7"/>
  <c r="H290" i="8" s="1"/>
  <c r="J292" i="7"/>
  <c r="I290" i="8" s="1"/>
  <c r="I293" i="7"/>
  <c r="H291" i="8" s="1"/>
  <c r="J293" i="7"/>
  <c r="I291" i="8" s="1"/>
  <c r="I294" i="7"/>
  <c r="H292" i="8" s="1"/>
  <c r="J294" i="7"/>
  <c r="I292" i="8" s="1"/>
  <c r="I295" i="7"/>
  <c r="H293" i="8" s="1"/>
  <c r="J295" i="7"/>
  <c r="I293" i="8" s="1"/>
  <c r="I296" i="7"/>
  <c r="H294" i="8" s="1"/>
  <c r="J296" i="7"/>
  <c r="I294" i="8" s="1"/>
  <c r="I297" i="7"/>
  <c r="H295" i="8" s="1"/>
  <c r="J297" i="7"/>
  <c r="I295" i="8" s="1"/>
  <c r="I298" i="7"/>
  <c r="H296" i="8" s="1"/>
  <c r="J298" i="7"/>
  <c r="I296" i="8" s="1"/>
  <c r="I299" i="7"/>
  <c r="H297" i="8" s="1"/>
  <c r="J299" i="7"/>
  <c r="I297" i="8" s="1"/>
  <c r="I300" i="7"/>
  <c r="H298" i="8" s="1"/>
  <c r="J300" i="7"/>
  <c r="I298" i="8" s="1"/>
  <c r="I301" i="7"/>
  <c r="H299" i="8" s="1"/>
  <c r="J301" i="7"/>
  <c r="I299" i="8" s="1"/>
  <c r="I302" i="7"/>
  <c r="H300" i="8" s="1"/>
  <c r="J302" i="7"/>
  <c r="I300" i="8" s="1"/>
  <c r="I303" i="7"/>
  <c r="H301" i="8" s="1"/>
  <c r="J303" i="7"/>
  <c r="I301" i="8" s="1"/>
  <c r="I304" i="7"/>
  <c r="H302" i="8" s="1"/>
  <c r="J304" i="7"/>
  <c r="I302" i="8" s="1"/>
  <c r="I305" i="7"/>
  <c r="H303" i="8" s="1"/>
  <c r="J305" i="7"/>
  <c r="I303" i="8" s="1"/>
  <c r="I306" i="7"/>
  <c r="H304" i="8" s="1"/>
  <c r="J306" i="7"/>
  <c r="I304" i="8" s="1"/>
  <c r="I307" i="7"/>
  <c r="H305" i="8" s="1"/>
  <c r="J307" i="7"/>
  <c r="I305" i="8" s="1"/>
  <c r="I308" i="7"/>
  <c r="H306" i="8" s="1"/>
  <c r="J308" i="7"/>
  <c r="I306" i="8" s="1"/>
  <c r="I311" i="7"/>
  <c r="H309" i="8" s="1"/>
  <c r="J311" i="7"/>
  <c r="I309" i="8" s="1"/>
  <c r="I329" i="7"/>
  <c r="H315" i="8" s="1"/>
  <c r="J329" i="7"/>
  <c r="I315" i="8" s="1"/>
  <c r="I335" i="7"/>
  <c r="H321" i="8" s="1"/>
  <c r="J335" i="7"/>
  <c r="I321" i="8" s="1"/>
  <c r="I336" i="7"/>
  <c r="H322" i="8" s="1"/>
  <c r="J336" i="7"/>
  <c r="I322" i="8" s="1"/>
  <c r="I337" i="7"/>
  <c r="H323" i="8" s="1"/>
  <c r="J337" i="7"/>
  <c r="I323" i="8" s="1"/>
  <c r="I338" i="7"/>
  <c r="H324" i="8" s="1"/>
  <c r="J338" i="7"/>
  <c r="I324" i="8" s="1"/>
  <c r="I339" i="7"/>
  <c r="H325" i="8" s="1"/>
  <c r="J339" i="7"/>
  <c r="I325" i="8" s="1"/>
  <c r="I340" i="7"/>
  <c r="H326" i="8" s="1"/>
  <c r="J340" i="7"/>
  <c r="I326" i="8" s="1"/>
  <c r="I341" i="7"/>
  <c r="H327" i="8" s="1"/>
  <c r="J341" i="7"/>
  <c r="I327" i="8" s="1"/>
  <c r="I342" i="7"/>
  <c r="H328" i="8" s="1"/>
  <c r="J342" i="7"/>
  <c r="I328" i="8" s="1"/>
  <c r="I343" i="7"/>
  <c r="H329" i="8" s="1"/>
  <c r="J343" i="7"/>
  <c r="I329" i="8" s="1"/>
  <c r="I344" i="7"/>
  <c r="H330" i="8" s="1"/>
  <c r="J344" i="7"/>
  <c r="I330" i="8" s="1"/>
  <c r="I345" i="7"/>
  <c r="H331" i="8" s="1"/>
  <c r="J345" i="7"/>
  <c r="I331" i="8" s="1"/>
  <c r="I346" i="7"/>
  <c r="H332" i="8" s="1"/>
  <c r="J346" i="7"/>
  <c r="I332" i="8" s="1"/>
  <c r="I347" i="7"/>
  <c r="H333" i="8" s="1"/>
  <c r="J347" i="7"/>
  <c r="I333" i="8" s="1"/>
  <c r="I348" i="7"/>
  <c r="H334" i="8" s="1"/>
  <c r="J348" i="7"/>
  <c r="I334" i="8" s="1"/>
  <c r="I349" i="7"/>
  <c r="H335" i="8" s="1"/>
  <c r="J349" i="7"/>
  <c r="I335" i="8" s="1"/>
  <c r="I350" i="7"/>
  <c r="H336" i="8" s="1"/>
  <c r="J350" i="7"/>
  <c r="I336" i="8" s="1"/>
  <c r="I351" i="7"/>
  <c r="H337" i="8" s="1"/>
  <c r="J351" i="7"/>
  <c r="I337" i="8" s="1"/>
  <c r="I352" i="7"/>
  <c r="H338" i="8" s="1"/>
  <c r="J352" i="7"/>
  <c r="I338" i="8" s="1"/>
  <c r="I353" i="7"/>
  <c r="H339" i="8" s="1"/>
  <c r="J353" i="7"/>
  <c r="I339" i="8" s="1"/>
  <c r="I354" i="7"/>
  <c r="H340" i="8" s="1"/>
  <c r="J354" i="7"/>
  <c r="I340" i="8" s="1"/>
  <c r="I355" i="7"/>
  <c r="H341" i="8" s="1"/>
  <c r="J355" i="7"/>
  <c r="I341" i="8" s="1"/>
  <c r="I356" i="7"/>
  <c r="H342" i="8" s="1"/>
  <c r="J356" i="7"/>
  <c r="I342" i="8" s="1"/>
  <c r="I357" i="7"/>
  <c r="H343" i="8" s="1"/>
  <c r="J357" i="7"/>
  <c r="I343" i="8" s="1"/>
  <c r="I358" i="7"/>
  <c r="H344" i="8" s="1"/>
  <c r="J358" i="7"/>
  <c r="I344" i="8" s="1"/>
  <c r="I359" i="7"/>
  <c r="H345" i="8" s="1"/>
  <c r="J359" i="7"/>
  <c r="I345" i="8" s="1"/>
  <c r="I360" i="7"/>
  <c r="H346" i="8" s="1"/>
  <c r="J360" i="7"/>
  <c r="I346" i="8" s="1"/>
  <c r="I378" i="7"/>
  <c r="H352" i="8" s="1"/>
  <c r="J378" i="7"/>
  <c r="I352" i="8" s="1"/>
  <c r="I381" i="7"/>
  <c r="H355" i="8" s="1"/>
  <c r="J381" i="7"/>
  <c r="I355" i="8" s="1"/>
  <c r="I383" i="7"/>
  <c r="H357" i="8" s="1"/>
  <c r="J383" i="7"/>
  <c r="I357" i="8" s="1"/>
  <c r="I386" i="7"/>
  <c r="H360" i="8" s="1"/>
  <c r="J386" i="7"/>
  <c r="I360" i="8" s="1"/>
  <c r="I389" i="7"/>
  <c r="H363" i="8" s="1"/>
  <c r="J389" i="7"/>
  <c r="I363" i="8" s="1"/>
  <c r="I392" i="7"/>
  <c r="H366" i="8" s="1"/>
  <c r="J392" i="7"/>
  <c r="I366" i="8" s="1"/>
  <c r="I395" i="7"/>
  <c r="H369" i="8" s="1"/>
  <c r="J395" i="7"/>
  <c r="I369" i="8" s="1"/>
  <c r="I401" i="7"/>
  <c r="H375" i="8" s="1"/>
  <c r="J401" i="7"/>
  <c r="I375" i="8" s="1"/>
  <c r="I402" i="7"/>
  <c r="H376" i="8" s="1"/>
  <c r="J402" i="7"/>
  <c r="I376" i="8" s="1"/>
  <c r="I403" i="7"/>
  <c r="H377" i="8" s="1"/>
  <c r="J403" i="7"/>
  <c r="I377" i="8" s="1"/>
  <c r="I404" i="7"/>
  <c r="H378" i="8" s="1"/>
  <c r="J404" i="7"/>
  <c r="I378" i="8" s="1"/>
  <c r="I405" i="7"/>
  <c r="H379" i="8" s="1"/>
  <c r="J405" i="7"/>
  <c r="I379" i="8" s="1"/>
  <c r="I408" i="7"/>
  <c r="H382" i="8" s="1"/>
  <c r="J408" i="7"/>
  <c r="I382" i="8" s="1"/>
  <c r="I409" i="7"/>
  <c r="H383" i="8" s="1"/>
  <c r="J409" i="7"/>
  <c r="I383" i="8" s="1"/>
  <c r="I410" i="7"/>
  <c r="H384" i="8" s="1"/>
  <c r="J410" i="7"/>
  <c r="I384" i="8" s="1"/>
  <c r="I411" i="7"/>
  <c r="H385" i="8" s="1"/>
  <c r="J411" i="7"/>
  <c r="I385" i="8" s="1"/>
  <c r="I417" i="7"/>
  <c r="H391" i="8" s="1"/>
  <c r="J417" i="7"/>
  <c r="I391" i="8" s="1"/>
  <c r="I418" i="7"/>
  <c r="H392" i="8" s="1"/>
  <c r="J418" i="7"/>
  <c r="I392" i="8" s="1"/>
  <c r="I419" i="7"/>
  <c r="H393" i="8" s="1"/>
  <c r="J419" i="7"/>
  <c r="I393" i="8" s="1"/>
  <c r="I425" i="7"/>
  <c r="H399" i="8" s="1"/>
  <c r="J425" i="7"/>
  <c r="I399" i="8" s="1"/>
  <c r="H400" i="8"/>
  <c r="I400" i="8"/>
  <c r="H401" i="8"/>
  <c r="I401" i="8"/>
  <c r="H403" i="8"/>
  <c r="I403" i="8"/>
  <c r="H404" i="8"/>
  <c r="I404" i="8"/>
  <c r="H405" i="8"/>
  <c r="I405" i="8"/>
  <c r="H406" i="8"/>
  <c r="I406" i="8"/>
  <c r="H407" i="8"/>
  <c r="I407" i="8"/>
  <c r="H408" i="8"/>
  <c r="I408" i="8"/>
  <c r="H409" i="8"/>
  <c r="I409" i="8"/>
  <c r="H410" i="8"/>
  <c r="I410" i="8"/>
  <c r="H411" i="8"/>
  <c r="I411" i="8"/>
  <c r="H412" i="8"/>
  <c r="I412" i="8"/>
  <c r="H413" i="8"/>
  <c r="I413" i="8"/>
  <c r="H414" i="8"/>
  <c r="I414" i="8"/>
  <c r="H415" i="8"/>
  <c r="I415" i="8"/>
  <c r="H417" i="8"/>
  <c r="I417" i="8"/>
  <c r="H418" i="8"/>
  <c r="I418" i="8"/>
  <c r="I446" i="7"/>
  <c r="H419" i="8" s="1"/>
  <c r="J446" i="7"/>
  <c r="I419" i="8" s="1"/>
  <c r="I447" i="7"/>
  <c r="H420" i="8" s="1"/>
  <c r="J447" i="7"/>
  <c r="I420" i="8" s="1"/>
  <c r="I448" i="7"/>
  <c r="H421" i="8" s="1"/>
  <c r="J448" i="7"/>
  <c r="I421" i="8" s="1"/>
  <c r="I449" i="7"/>
  <c r="H422" i="8" s="1"/>
  <c r="J449" i="7"/>
  <c r="I422" i="8" s="1"/>
  <c r="I450" i="7"/>
  <c r="H423" i="8" s="1"/>
  <c r="J450" i="7"/>
  <c r="I423" i="8" s="1"/>
  <c r="I453" i="7"/>
  <c r="H426" i="8" s="1"/>
  <c r="J453" i="7"/>
  <c r="I426" i="8" s="1"/>
  <c r="I454" i="7"/>
  <c r="H427" i="8" s="1"/>
  <c r="J454" i="7"/>
  <c r="I427" i="8" s="1"/>
  <c r="I455" i="7"/>
  <c r="H428" i="8" s="1"/>
  <c r="J455" i="7"/>
  <c r="I428" i="8" s="1"/>
  <c r="I456" i="7"/>
  <c r="H429" i="8" s="1"/>
  <c r="J456" i="7"/>
  <c r="I429" i="8" s="1"/>
  <c r="I457" i="7"/>
  <c r="H430" i="8" s="1"/>
  <c r="J457" i="7"/>
  <c r="I430" i="8" s="1"/>
  <c r="I458" i="7"/>
  <c r="H431" i="8" s="1"/>
  <c r="J458" i="7"/>
  <c r="I431" i="8" s="1"/>
  <c r="I461" i="7"/>
  <c r="H434" i="8" s="1"/>
  <c r="J461" i="7"/>
  <c r="I434" i="8" s="1"/>
  <c r="I462" i="7"/>
  <c r="H435" i="8" s="1"/>
  <c r="J462" i="7"/>
  <c r="I435" i="8" s="1"/>
  <c r="I463" i="7"/>
  <c r="H436" i="8" s="1"/>
  <c r="J463" i="7"/>
  <c r="I436" i="8" s="1"/>
  <c r="I464" i="7"/>
  <c r="H437" i="8" s="1"/>
  <c r="J464" i="7"/>
  <c r="I437" i="8" s="1"/>
  <c r="I482" i="7"/>
  <c r="H443" i="8" s="1"/>
  <c r="J482" i="7"/>
  <c r="I443" i="8" s="1"/>
  <c r="I483" i="7"/>
  <c r="H444" i="8" s="1"/>
  <c r="J483" i="7"/>
  <c r="I444" i="8" s="1"/>
  <c r="I489" i="7"/>
  <c r="H450" i="8" s="1"/>
  <c r="J489" i="7"/>
  <c r="I450" i="8" s="1"/>
  <c r="I495" i="7"/>
  <c r="H456" i="8" s="1"/>
  <c r="J495" i="7"/>
  <c r="I456" i="8" s="1"/>
  <c r="I496" i="7"/>
  <c r="H457" i="8" s="1"/>
  <c r="J496" i="7"/>
  <c r="I457" i="8" s="1"/>
  <c r="I497" i="7"/>
  <c r="H458" i="8" s="1"/>
  <c r="J497" i="7"/>
  <c r="I458" i="8" s="1"/>
  <c r="I498" i="7"/>
  <c r="H459" i="8" s="1"/>
  <c r="J498" i="7"/>
  <c r="I459" i="8" s="1"/>
  <c r="I499" i="7"/>
  <c r="H460" i="8" s="1"/>
  <c r="J499" i="7"/>
  <c r="I460" i="8" s="1"/>
  <c r="I500" i="7"/>
  <c r="H461" i="8" s="1"/>
  <c r="J500" i="7"/>
  <c r="I461" i="8" s="1"/>
  <c r="I501" i="7"/>
  <c r="H462" i="8" s="1"/>
  <c r="J501" i="7"/>
  <c r="I462" i="8" s="1"/>
  <c r="I504" i="7"/>
  <c r="H466" i="8" s="1"/>
  <c r="J504" i="7"/>
  <c r="I466" i="8" s="1"/>
  <c r="I507" i="7"/>
  <c r="H469" i="8" s="1"/>
  <c r="J507" i="7"/>
  <c r="I469" i="8" s="1"/>
  <c r="I508" i="7"/>
  <c r="H470" i="8" s="1"/>
  <c r="J508" i="7"/>
  <c r="I470" i="8" s="1"/>
  <c r="I514" i="7"/>
  <c r="H476" i="8" s="1"/>
  <c r="J514" i="7"/>
  <c r="I476" i="8" s="1"/>
  <c r="I516" i="7"/>
  <c r="H477" i="8" s="1"/>
  <c r="J516" i="7"/>
  <c r="I477" i="8" s="1"/>
  <c r="I517" i="7"/>
  <c r="H478" i="8" s="1"/>
  <c r="J517" i="7"/>
  <c r="I478" i="8" s="1"/>
  <c r="I518" i="7"/>
  <c r="H479" i="8" s="1"/>
  <c r="J518" i="7"/>
  <c r="I479" i="8" s="1"/>
  <c r="I519" i="7"/>
  <c r="H480" i="8" s="1"/>
  <c r="J519" i="7"/>
  <c r="I480" i="8" s="1"/>
  <c r="I520" i="7"/>
  <c r="H481" i="8" s="1"/>
  <c r="J520" i="7"/>
  <c r="I481" i="8" s="1"/>
  <c r="I523" i="7"/>
  <c r="H484" i="8" s="1"/>
  <c r="J523" i="7"/>
  <c r="I484" i="8" s="1"/>
  <c r="I526" i="7"/>
  <c r="H487" i="8" s="1"/>
  <c r="J526" i="7"/>
  <c r="I487" i="8" s="1"/>
  <c r="I527" i="7"/>
  <c r="H488" i="8" s="1"/>
  <c r="J527" i="7"/>
  <c r="I488" i="8" s="1"/>
  <c r="I535" i="7"/>
  <c r="H496" i="8" s="1"/>
  <c r="J535" i="7"/>
  <c r="I496" i="8" s="1"/>
  <c r="I536" i="7"/>
  <c r="H497" i="8" s="1"/>
  <c r="J536" i="7"/>
  <c r="I497" i="8" s="1"/>
  <c r="I537" i="7"/>
  <c r="H498" i="8" s="1"/>
  <c r="J537" i="7"/>
  <c r="I498" i="8" s="1"/>
  <c r="I540" i="7"/>
  <c r="H501" i="8" s="1"/>
  <c r="J540" i="7"/>
  <c r="I501" i="8" s="1"/>
  <c r="I541" i="7"/>
  <c r="H502" i="8" s="1"/>
  <c r="J541" i="7"/>
  <c r="I502" i="8" s="1"/>
  <c r="I542" i="7"/>
  <c r="H503" i="8" s="1"/>
  <c r="J542" i="7"/>
  <c r="I503" i="8" s="1"/>
  <c r="I543" i="7"/>
  <c r="H504" i="8" s="1"/>
  <c r="J543" i="7"/>
  <c r="I504" i="8" s="1"/>
  <c r="I544" i="7"/>
  <c r="H505" i="8" s="1"/>
  <c r="J544" i="7"/>
  <c r="I505" i="8" s="1"/>
  <c r="I547" i="7"/>
  <c r="H508" i="8" s="1"/>
  <c r="J547" i="7"/>
  <c r="I508" i="8" s="1"/>
  <c r="I548" i="7"/>
  <c r="H509" i="8" s="1"/>
  <c r="J548" i="7"/>
  <c r="I509" i="8" s="1"/>
  <c r="I549" i="7"/>
  <c r="H510" i="8" s="1"/>
  <c r="J549" i="7"/>
  <c r="I510" i="8" s="1"/>
  <c r="I550" i="7"/>
  <c r="H511" i="8" s="1"/>
  <c r="J550" i="7"/>
  <c r="I511" i="8" s="1"/>
  <c r="I551" i="7"/>
  <c r="H512" i="8" s="1"/>
  <c r="J551" i="7"/>
  <c r="I512" i="8" s="1"/>
  <c r="I552" i="7"/>
  <c r="H513" i="8" s="1"/>
  <c r="J552" i="7"/>
  <c r="I513" i="8" s="1"/>
  <c r="I553" i="7"/>
  <c r="H514" i="8" s="1"/>
  <c r="J553" i="7"/>
  <c r="I514" i="8" s="1"/>
  <c r="I554" i="7"/>
  <c r="H515" i="8" s="1"/>
  <c r="J554" i="7"/>
  <c r="I515" i="8" s="1"/>
  <c r="I555" i="7"/>
  <c r="H516" i="8" s="1"/>
  <c r="J555" i="7"/>
  <c r="I516" i="8" s="1"/>
  <c r="I556" i="7"/>
  <c r="H517" i="8" s="1"/>
  <c r="J556" i="7"/>
  <c r="I517" i="8" s="1"/>
  <c r="I557" i="7"/>
  <c r="H518" i="8" s="1"/>
  <c r="J557" i="7"/>
  <c r="I518" i="8" s="1"/>
  <c r="I558" i="7"/>
  <c r="H519" i="8" s="1"/>
  <c r="J558" i="7"/>
  <c r="I519" i="8" s="1"/>
  <c r="I559" i="7"/>
  <c r="H520" i="8" s="1"/>
  <c r="J559" i="7"/>
  <c r="I520" i="8" s="1"/>
  <c r="I560" i="7"/>
  <c r="H521" i="8" s="1"/>
  <c r="J560" i="7"/>
  <c r="I521" i="8" s="1"/>
  <c r="I561" i="7"/>
  <c r="H522" i="8" s="1"/>
  <c r="J561" i="7"/>
  <c r="I522" i="8" s="1"/>
  <c r="I562" i="7"/>
  <c r="H523" i="8" s="1"/>
  <c r="J562" i="7"/>
  <c r="I523" i="8" s="1"/>
  <c r="I563" i="7"/>
  <c r="H524" i="8" s="1"/>
  <c r="J563" i="7"/>
  <c r="I524" i="8" s="1"/>
  <c r="I564" i="7"/>
  <c r="H525" i="8" s="1"/>
  <c r="J564" i="7"/>
  <c r="I525" i="8" s="1"/>
  <c r="I565" i="7"/>
  <c r="H526" i="8" s="1"/>
  <c r="J565" i="7"/>
  <c r="I526" i="8" s="1"/>
  <c r="I574" i="7"/>
  <c r="H535" i="8" s="1"/>
  <c r="J574" i="7"/>
  <c r="I535" i="8" s="1"/>
  <c r="I575" i="7"/>
  <c r="H536" i="8" s="1"/>
  <c r="J575" i="7"/>
  <c r="I536" i="8" s="1"/>
  <c r="I577" i="7"/>
  <c r="H538" i="8" s="1"/>
  <c r="J577" i="7"/>
  <c r="I538" i="8" s="1"/>
  <c r="I578" i="7"/>
  <c r="H539" i="8" s="1"/>
  <c r="J578" i="7"/>
  <c r="I539" i="8" s="1"/>
  <c r="I579" i="7"/>
  <c r="H540" i="8" s="1"/>
  <c r="J579" i="7"/>
  <c r="I540" i="8" s="1"/>
  <c r="I585" i="7"/>
  <c r="H546" i="8" s="1"/>
  <c r="J585" i="7"/>
  <c r="I546" i="8" s="1"/>
  <c r="H547" i="8"/>
  <c r="I547" i="8"/>
  <c r="H548" i="8"/>
  <c r="I548" i="8"/>
  <c r="H549" i="8"/>
  <c r="I549" i="8"/>
  <c r="I586" i="7"/>
  <c r="H550" i="8" s="1"/>
  <c r="J586" i="7"/>
  <c r="I550" i="8" s="1"/>
  <c r="I587" i="7"/>
  <c r="H551" i="8" s="1"/>
  <c r="J587" i="7"/>
  <c r="I551" i="8" s="1"/>
  <c r="I588" i="7"/>
  <c r="H552" i="8" s="1"/>
  <c r="J588" i="7"/>
  <c r="I552" i="8" s="1"/>
  <c r="I589" i="7"/>
  <c r="H553" i="8" s="1"/>
  <c r="J589" i="7"/>
  <c r="I553" i="8" s="1"/>
  <c r="I590" i="7"/>
  <c r="H554" i="8" s="1"/>
  <c r="J590" i="7"/>
  <c r="I554" i="8" s="1"/>
  <c r="I591" i="7"/>
  <c r="H555" i="8" s="1"/>
  <c r="J591" i="7"/>
  <c r="I555" i="8" s="1"/>
  <c r="I592" i="7"/>
  <c r="H556" i="8" s="1"/>
  <c r="J592" i="7"/>
  <c r="I556" i="8" s="1"/>
  <c r="I593" i="7"/>
  <c r="H557" i="8" s="1"/>
  <c r="J593" i="7"/>
  <c r="I557" i="8" s="1"/>
  <c r="I594" i="7"/>
  <c r="H558" i="8" s="1"/>
  <c r="J594" i="7"/>
  <c r="I558" i="8" s="1"/>
  <c r="I595" i="7"/>
  <c r="H559" i="8" s="1"/>
  <c r="J595" i="7"/>
  <c r="I559" i="8" s="1"/>
  <c r="I596" i="7"/>
  <c r="H560" i="8" s="1"/>
  <c r="J596" i="7"/>
  <c r="I560" i="8" s="1"/>
  <c r="I597" i="7"/>
  <c r="H561" i="8" s="1"/>
  <c r="J597" i="7"/>
  <c r="I561" i="8" s="1"/>
  <c r="I598" i="7"/>
  <c r="H562" i="8" s="1"/>
  <c r="J598" i="7"/>
  <c r="I562" i="8" s="1"/>
  <c r="I599" i="7"/>
  <c r="H563" i="8" s="1"/>
  <c r="J599" i="7"/>
  <c r="I563" i="8" s="1"/>
  <c r="I600" i="7"/>
  <c r="H564" i="8" s="1"/>
  <c r="J600" i="7"/>
  <c r="I564" i="8" s="1"/>
  <c r="I601" i="7"/>
  <c r="H565" i="8" s="1"/>
  <c r="J601" i="7"/>
  <c r="I565" i="8" s="1"/>
  <c r="I602" i="7"/>
  <c r="H566" i="8" s="1"/>
  <c r="J602" i="7"/>
  <c r="I566" i="8" s="1"/>
  <c r="I603" i="7"/>
  <c r="H567" i="8" s="1"/>
  <c r="J603" i="7"/>
  <c r="I567" i="8" s="1"/>
  <c r="I604" i="7"/>
  <c r="H568" i="8" s="1"/>
  <c r="J604" i="7"/>
  <c r="I568" i="8" s="1"/>
  <c r="I605" i="7"/>
  <c r="H569" i="8" s="1"/>
  <c r="J605" i="7"/>
  <c r="I569" i="8" s="1"/>
  <c r="I606" i="7"/>
  <c r="H570" i="8" s="1"/>
  <c r="J606" i="7"/>
  <c r="I570" i="8" s="1"/>
  <c r="I607" i="7"/>
  <c r="H571" i="8" s="1"/>
  <c r="J607" i="7"/>
  <c r="I571" i="8" s="1"/>
  <c r="I608" i="7"/>
  <c r="H572" i="8" s="1"/>
  <c r="J608" i="7"/>
  <c r="I572" i="8" s="1"/>
  <c r="I609" i="7"/>
  <c r="H573" i="8" s="1"/>
  <c r="J609" i="7"/>
  <c r="I573" i="8" s="1"/>
  <c r="I610" i="7"/>
  <c r="H574" i="8" s="1"/>
  <c r="J610" i="7"/>
  <c r="I574" i="8" s="1"/>
  <c r="H576" i="8"/>
  <c r="I576" i="8"/>
  <c r="I628" i="7"/>
  <c r="H581" i="8" s="1"/>
  <c r="J628" i="7"/>
  <c r="I581" i="8" s="1"/>
  <c r="I634" i="7"/>
  <c r="H587" i="8" s="1"/>
  <c r="J634" i="7"/>
  <c r="I587" i="8" s="1"/>
  <c r="I635" i="7"/>
  <c r="H588" i="8" s="1"/>
  <c r="J635" i="7"/>
  <c r="I588" i="8" s="1"/>
  <c r="I636" i="7"/>
  <c r="H589" i="8" s="1"/>
  <c r="J636" i="7"/>
  <c r="I589" i="8" s="1"/>
  <c r="I637" i="7"/>
  <c r="H590" i="8" s="1"/>
  <c r="J637" i="7"/>
  <c r="I590" i="8" s="1"/>
  <c r="I638" i="7"/>
  <c r="H591" i="8" s="1"/>
  <c r="J638" i="7"/>
  <c r="I591" i="8" s="1"/>
  <c r="I639" i="7"/>
  <c r="H592" i="8" s="1"/>
  <c r="J639" i="7"/>
  <c r="I592" i="8" s="1"/>
  <c r="I640" i="7"/>
  <c r="H593" i="8" s="1"/>
  <c r="J640" i="7"/>
  <c r="I593" i="8" s="1"/>
  <c r="I646" i="7"/>
  <c r="H599" i="8" s="1"/>
  <c r="J646" i="7"/>
  <c r="I599" i="8" s="1"/>
  <c r="I647" i="7"/>
  <c r="H600" i="8" s="1"/>
  <c r="J647" i="7"/>
  <c r="I600" i="8" s="1"/>
  <c r="I648" i="7"/>
  <c r="H601" i="8" s="1"/>
  <c r="J648" i="7"/>
  <c r="I601" i="8" s="1"/>
  <c r="I649" i="7"/>
  <c r="H602" i="8" s="1"/>
  <c r="J649" i="7"/>
  <c r="I602" i="8" s="1"/>
  <c r="I650" i="7"/>
  <c r="H603" i="8" s="1"/>
  <c r="J650" i="7"/>
  <c r="I603" i="8" s="1"/>
  <c r="I651" i="7"/>
  <c r="H604" i="8" s="1"/>
  <c r="J651" i="7"/>
  <c r="I604" i="8" s="1"/>
  <c r="I652" i="7"/>
  <c r="H605" i="8" s="1"/>
  <c r="J652" i="7"/>
  <c r="I605" i="8" s="1"/>
  <c r="I653" i="7"/>
  <c r="H606" i="8" s="1"/>
  <c r="J653" i="7"/>
  <c r="I606" i="8" s="1"/>
  <c r="I654" i="7"/>
  <c r="H607" i="8" s="1"/>
  <c r="J654" i="7"/>
  <c r="I607" i="8" s="1"/>
  <c r="I655" i="7"/>
  <c r="H608" i="8" s="1"/>
  <c r="J655" i="7"/>
  <c r="I608" i="8" s="1"/>
  <c r="I656" i="7"/>
  <c r="H609" i="8" s="1"/>
  <c r="J656" i="7"/>
  <c r="I609" i="8" s="1"/>
  <c r="I659" i="7"/>
  <c r="H612" i="8" s="1"/>
  <c r="J659" i="7"/>
  <c r="I612" i="8" s="1"/>
  <c r="I665" i="7"/>
  <c r="H618" i="8" s="1"/>
  <c r="J665" i="7"/>
  <c r="I618" i="8" s="1"/>
  <c r="I666" i="7"/>
  <c r="H619" i="8" s="1"/>
  <c r="J666" i="7"/>
  <c r="I619" i="8" s="1"/>
  <c r="I667" i="7"/>
  <c r="H620" i="8" s="1"/>
  <c r="J667" i="7"/>
  <c r="I620" i="8" s="1"/>
  <c r="I668" i="7"/>
  <c r="H621" i="8" s="1"/>
  <c r="J668" i="7"/>
  <c r="I621" i="8" s="1"/>
  <c r="I669" i="7"/>
  <c r="H622" i="8" s="1"/>
  <c r="J669" i="7"/>
  <c r="I622" i="8" s="1"/>
  <c r="I670" i="7"/>
  <c r="H623" i="8" s="1"/>
  <c r="J670" i="7"/>
  <c r="I623" i="8" s="1"/>
  <c r="I671" i="7"/>
  <c r="H624" i="8" s="1"/>
  <c r="J671" i="7"/>
  <c r="I624" i="8" s="1"/>
  <c r="I672" i="7"/>
  <c r="H625" i="8" s="1"/>
  <c r="J672" i="7"/>
  <c r="I625" i="8" s="1"/>
  <c r="I678" i="7"/>
  <c r="H631" i="8" s="1"/>
  <c r="J678" i="7"/>
  <c r="I631" i="8" s="1"/>
  <c r="I681" i="7"/>
  <c r="H634" i="8" s="1"/>
  <c r="J681" i="7"/>
  <c r="I634" i="8" s="1"/>
  <c r="I683" i="7"/>
  <c r="H636" i="8" s="1"/>
  <c r="J683" i="7"/>
  <c r="I636" i="8" s="1"/>
  <c r="I684" i="7"/>
  <c r="H637" i="8" s="1"/>
  <c r="J684" i="7"/>
  <c r="I637" i="8" s="1"/>
  <c r="I9" i="7"/>
  <c r="H9" i="8" s="1"/>
  <c r="I10" i="7"/>
  <c r="H10" i="8" s="1"/>
  <c r="I12" i="7"/>
  <c r="H11" i="8" s="1"/>
  <c r="I15" i="7"/>
  <c r="H14" i="8" s="1"/>
  <c r="I16" i="7"/>
  <c r="H15" i="8" s="1"/>
  <c r="I17" i="7"/>
  <c r="H16" i="8" s="1"/>
  <c r="I18" i="7"/>
  <c r="H17" i="8" s="1"/>
  <c r="I19" i="7"/>
  <c r="H18" i="8" s="1"/>
  <c r="I20" i="7"/>
  <c r="H19" i="8" s="1"/>
  <c r="I21" i="7"/>
  <c r="H20" i="8" s="1"/>
  <c r="I22" i="7"/>
  <c r="H21" i="8" s="1"/>
  <c r="I23" i="7"/>
  <c r="H22" i="8" s="1"/>
  <c r="I24" i="7"/>
  <c r="H23" i="8" s="1"/>
  <c r="I25" i="7"/>
  <c r="H24" i="8" s="1"/>
  <c r="I26" i="7"/>
  <c r="H25" i="8" s="1"/>
  <c r="I27" i="7"/>
  <c r="H26" i="8" s="1"/>
  <c r="I28" i="7"/>
  <c r="H27" i="8" s="1"/>
  <c r="I29" i="7"/>
  <c r="H28" i="8" s="1"/>
  <c r="I30" i="7"/>
  <c r="H29" i="8" s="1"/>
  <c r="I31" i="7"/>
  <c r="H30" i="8" s="1"/>
  <c r="I32" i="7"/>
  <c r="H31" i="8" s="1"/>
  <c r="I33" i="7"/>
  <c r="H32" i="8" s="1"/>
  <c r="J13" i="7"/>
  <c r="I12" i="8" s="1"/>
  <c r="J14" i="7"/>
  <c r="I13" i="8" s="1"/>
  <c r="J15" i="7"/>
  <c r="I14" i="8" s="1"/>
  <c r="J16" i="7"/>
  <c r="I15" i="8" s="1"/>
  <c r="J17" i="7"/>
  <c r="I16" i="8" s="1"/>
  <c r="J18" i="7"/>
  <c r="I17" i="8" s="1"/>
  <c r="J19" i="7"/>
  <c r="I18" i="8" s="1"/>
  <c r="J20" i="7"/>
  <c r="I19" i="8" s="1"/>
  <c r="J21" i="7"/>
  <c r="I20" i="8" s="1"/>
  <c r="J22" i="7"/>
  <c r="I21" i="8" s="1"/>
  <c r="J23" i="7"/>
  <c r="I22" i="8" s="1"/>
  <c r="J24" i="7"/>
  <c r="I23" i="8" s="1"/>
  <c r="J25" i="7"/>
  <c r="I24" i="8" s="1"/>
  <c r="J26" i="7"/>
  <c r="I25" i="8" s="1"/>
  <c r="J27" i="7"/>
  <c r="I26" i="8" s="1"/>
  <c r="J28" i="7"/>
  <c r="I27" i="8" s="1"/>
  <c r="J29" i="7"/>
  <c r="I28" i="8" s="1"/>
  <c r="J30" i="7"/>
  <c r="I29" i="8" s="1"/>
  <c r="J31" i="7"/>
  <c r="I30" i="8" s="1"/>
  <c r="J32" i="7"/>
  <c r="I31" i="8" s="1"/>
  <c r="J33" i="7"/>
  <c r="I32" i="8" s="1"/>
  <c r="J12" i="7"/>
  <c r="I11" i="8" s="1"/>
  <c r="J10" i="7"/>
  <c r="I10" i="8" s="1"/>
  <c r="J9" i="7"/>
  <c r="I9" i="8" s="1"/>
  <c r="J8" i="7"/>
  <c r="I8" i="8" s="1"/>
  <c r="I8" i="7"/>
  <c r="H8" i="8" s="1"/>
  <c r="G2" i="7"/>
  <c r="F2" i="8" s="1"/>
  <c r="F756" i="8" s="1"/>
  <c r="F438" i="8" l="1"/>
  <c r="G478" i="7"/>
  <c r="F439" i="8" s="1"/>
  <c r="F310" i="8"/>
  <c r="G325" i="7"/>
  <c r="F311" i="8" s="1"/>
  <c r="K741" i="8"/>
  <c r="L809" i="7"/>
  <c r="L4" i="7" s="1"/>
  <c r="G575" i="8"/>
  <c r="J121" i="7"/>
  <c r="I118" i="8" s="1"/>
  <c r="G107" i="8"/>
  <c r="G424" i="8"/>
  <c r="G307" i="8"/>
  <c r="K183" i="8"/>
  <c r="J154" i="7"/>
  <c r="I151" i="8" s="1"/>
  <c r="G236" i="8"/>
  <c r="I263" i="7"/>
  <c r="H261" i="8" s="1"/>
  <c r="I275" i="7"/>
  <c r="H273" i="8" s="1"/>
  <c r="G395" i="8"/>
  <c r="G238" i="7"/>
  <c r="F236" i="8" s="1"/>
  <c r="G421" i="7"/>
  <c r="F395" i="8" s="1"/>
  <c r="G331" i="7"/>
  <c r="F317" i="8" s="1"/>
  <c r="G491" i="7"/>
  <c r="F452" i="8" s="1"/>
  <c r="I266" i="7"/>
  <c r="H264" i="8" s="1"/>
  <c r="J312" i="7"/>
  <c r="I310" i="8" s="1"/>
  <c r="G627" i="8"/>
  <c r="G244" i="7"/>
  <c r="F242" i="8" s="1"/>
  <c r="I268" i="7"/>
  <c r="H266" i="8" s="1"/>
  <c r="G317" i="8"/>
  <c r="J393" i="7"/>
  <c r="I367" i="8" s="1"/>
  <c r="G446" i="8"/>
  <c r="G583" i="8"/>
  <c r="I679" i="7"/>
  <c r="H632" i="8" s="1"/>
  <c r="G674" i="7"/>
  <c r="F627" i="8" s="1"/>
  <c r="G452" i="8"/>
  <c r="G145" i="7"/>
  <c r="F142" i="8" s="1"/>
  <c r="G232" i="7"/>
  <c r="F230" i="8" s="1"/>
  <c r="G485" i="7"/>
  <c r="F446" i="8" s="1"/>
  <c r="G630" i="7"/>
  <c r="F583" i="8" s="1"/>
  <c r="G686" i="7"/>
  <c r="F639" i="8" s="1"/>
  <c r="O647" i="8"/>
  <c r="J262" i="7"/>
  <c r="I260" i="8" s="1"/>
  <c r="K809" i="7"/>
  <c r="J742" i="8" s="1"/>
  <c r="J96" i="7"/>
  <c r="I93" i="8" s="1"/>
  <c r="J576" i="7"/>
  <c r="I537" i="8" s="1"/>
  <c r="I186" i="7"/>
  <c r="H183" i="8" s="1"/>
  <c r="I406" i="7"/>
  <c r="H380" i="8" s="1"/>
  <c r="I144" i="7"/>
  <c r="H141" i="8" s="1"/>
  <c r="J538" i="7"/>
  <c r="I499" i="8" s="1"/>
  <c r="J580" i="7"/>
  <c r="I541" i="8" s="1"/>
  <c r="I154" i="7"/>
  <c r="H151" i="8" s="1"/>
  <c r="J45" i="7"/>
  <c r="I44" i="8" s="1"/>
  <c r="I96" i="7"/>
  <c r="H93" i="8" s="1"/>
  <c r="J330" i="7"/>
  <c r="I316" i="8" s="1"/>
  <c r="J679" i="7"/>
  <c r="I632" i="8" s="1"/>
  <c r="I379" i="7"/>
  <c r="H353" i="8" s="1"/>
  <c r="I538" i="7"/>
  <c r="H499" i="8" s="1"/>
  <c r="I657" i="7"/>
  <c r="H610" i="8" s="1"/>
  <c r="I459" i="7"/>
  <c r="H432" i="8" s="1"/>
  <c r="J502" i="7"/>
  <c r="I464" i="8" s="1"/>
  <c r="I524" i="7"/>
  <c r="H485" i="8" s="1"/>
  <c r="G570" i="7"/>
  <c r="F531" i="8" s="1"/>
  <c r="I396" i="7"/>
  <c r="H370" i="8" s="1"/>
  <c r="I451" i="7"/>
  <c r="H424" i="8" s="1"/>
  <c r="J521" i="7"/>
  <c r="I482" i="8" s="1"/>
  <c r="J545" i="7"/>
  <c r="I506" i="8" s="1"/>
  <c r="G155" i="7"/>
  <c r="F152" i="8" s="1"/>
  <c r="I545" i="7"/>
  <c r="H506" i="8" s="1"/>
  <c r="I83" i="7"/>
  <c r="H80" i="8" s="1"/>
  <c r="I194" i="7"/>
  <c r="H191" i="8" s="1"/>
  <c r="I412" i="7"/>
  <c r="H386" i="8" s="1"/>
  <c r="I505" i="7"/>
  <c r="H467" i="8" s="1"/>
  <c r="G84" i="7"/>
  <c r="F81" i="8" s="1"/>
  <c r="J406" i="7"/>
  <c r="I380" i="8" s="1"/>
  <c r="G413" i="7"/>
  <c r="F387" i="8" s="1"/>
  <c r="J629" i="7"/>
  <c r="I582" i="8" s="1"/>
  <c r="J569" i="7"/>
  <c r="I530" i="8" s="1"/>
  <c r="J412" i="7"/>
  <c r="I386" i="8" s="1"/>
  <c r="I237" i="7"/>
  <c r="H235" i="8" s="1"/>
  <c r="J83" i="7"/>
  <c r="I80" i="8" s="1"/>
  <c r="G472" i="8"/>
  <c r="G542" i="8"/>
  <c r="J505" i="7"/>
  <c r="I467" i="8" s="1"/>
  <c r="G531" i="7"/>
  <c r="F492" i="8" s="1"/>
  <c r="I576" i="7"/>
  <c r="H537" i="8" s="1"/>
  <c r="J524" i="7"/>
  <c r="I485" i="8" s="1"/>
  <c r="J459" i="7"/>
  <c r="I432" i="8" s="1"/>
  <c r="J194" i="7"/>
  <c r="I191" i="8" s="1"/>
  <c r="I137" i="7"/>
  <c r="H134" i="8" s="1"/>
  <c r="I221" i="7"/>
  <c r="H219" i="8" s="1"/>
  <c r="G195" i="7"/>
  <c r="F192" i="8" s="1"/>
  <c r="I629" i="7"/>
  <c r="H582" i="8" s="1"/>
  <c r="G81" i="8"/>
  <c r="G192" i="8"/>
  <c r="G387" i="8"/>
  <c r="G222" i="7"/>
  <c r="F220" i="8" s="1"/>
  <c r="I45" i="7"/>
  <c r="H44" i="8" s="1"/>
  <c r="J221" i="7"/>
  <c r="I219" i="8" s="1"/>
  <c r="I685" i="7"/>
  <c r="H638" i="8" s="1"/>
  <c r="G510" i="7"/>
  <c r="F472" i="8" s="1"/>
  <c r="G581" i="7"/>
  <c r="F542" i="8" s="1"/>
  <c r="J657" i="7"/>
  <c r="I610" i="8" s="1"/>
  <c r="I641" i="7"/>
  <c r="H594" i="8" s="1"/>
  <c r="J530" i="7"/>
  <c r="I491" i="8" s="1"/>
  <c r="I521" i="7"/>
  <c r="H482" i="8" s="1"/>
  <c r="J490" i="7"/>
  <c r="I451" i="8" s="1"/>
  <c r="J396" i="7"/>
  <c r="I370" i="8" s="1"/>
  <c r="J257" i="7"/>
  <c r="I255" i="8" s="1"/>
  <c r="J685" i="7"/>
  <c r="I638" i="8" s="1"/>
  <c r="G152" i="8"/>
  <c r="G661" i="7"/>
  <c r="F614" i="8" s="1"/>
  <c r="I530" i="7"/>
  <c r="H491" i="8" s="1"/>
  <c r="J451" i="7"/>
  <c r="I424" i="8" s="1"/>
  <c r="I312" i="7"/>
  <c r="H310" i="8" s="1"/>
  <c r="J237" i="7"/>
  <c r="I235" i="8" s="1"/>
  <c r="G220" i="8"/>
  <c r="I393" i="7"/>
  <c r="H367" i="8" s="1"/>
  <c r="I569" i="7"/>
  <c r="H530" i="8" s="1"/>
  <c r="I502" i="7"/>
  <c r="H464" i="8" s="1"/>
  <c r="G397" i="7"/>
  <c r="F371" i="8" s="1"/>
  <c r="I390" i="7"/>
  <c r="H364" i="8" s="1"/>
  <c r="G138" i="7"/>
  <c r="F135" i="8" s="1"/>
  <c r="I490" i="7"/>
  <c r="H451" i="8" s="1"/>
  <c r="J268" i="7"/>
  <c r="I266" i="8" s="1"/>
  <c r="J266" i="7"/>
  <c r="I264" i="8" s="1"/>
  <c r="I257" i="7"/>
  <c r="H255" i="8" s="1"/>
  <c r="I169" i="7"/>
  <c r="H166" i="8" s="1"/>
  <c r="J144" i="7"/>
  <c r="I141" i="8" s="1"/>
  <c r="I63" i="7"/>
  <c r="H62" i="8" s="1"/>
  <c r="G531" i="8"/>
  <c r="J673" i="7"/>
  <c r="I626" i="8" s="1"/>
  <c r="I580" i="7"/>
  <c r="H541" i="8" s="1"/>
  <c r="I509" i="7"/>
  <c r="H471" i="8" s="1"/>
  <c r="J379" i="7"/>
  <c r="I353" i="8" s="1"/>
  <c r="J169" i="7"/>
  <c r="I166" i="8" s="1"/>
  <c r="J63" i="7"/>
  <c r="I62" i="8" s="1"/>
  <c r="G142" i="8"/>
  <c r="J484" i="7"/>
  <c r="I445" i="8" s="1"/>
  <c r="J641" i="7"/>
  <c r="I594" i="8" s="1"/>
  <c r="J186" i="7"/>
  <c r="I183" i="8" s="1"/>
  <c r="G45" i="8"/>
  <c r="G492" i="8"/>
  <c r="I258" i="7"/>
  <c r="H256" i="8" s="1"/>
  <c r="J258" i="7"/>
  <c r="I256" i="8" s="1"/>
  <c r="J421" i="7"/>
  <c r="I395" i="8" s="1"/>
  <c r="I124" i="7"/>
  <c r="H121" i="8" s="1"/>
  <c r="J124" i="7"/>
  <c r="I121" i="8" s="1"/>
  <c r="I231" i="7"/>
  <c r="H229" i="8" s="1"/>
  <c r="J231" i="7"/>
  <c r="I229" i="8" s="1"/>
  <c r="G230" i="8"/>
  <c r="I273" i="7"/>
  <c r="H271" i="8" s="1"/>
  <c r="J273" i="7"/>
  <c r="I271" i="8" s="1"/>
  <c r="I387" i="7"/>
  <c r="H361" i="8" s="1"/>
  <c r="J387" i="7"/>
  <c r="I361" i="8" s="1"/>
  <c r="I642" i="7"/>
  <c r="H595" i="8" s="1"/>
  <c r="J642" i="7"/>
  <c r="I595" i="8" s="1"/>
  <c r="J420" i="7"/>
  <c r="I394" i="8" s="1"/>
  <c r="I262" i="7"/>
  <c r="H260" i="8" s="1"/>
  <c r="G639" i="8"/>
  <c r="J509" i="7"/>
  <c r="I471" i="8" s="1"/>
  <c r="I420" i="7"/>
  <c r="H394" i="8" s="1"/>
  <c r="I170" i="7"/>
  <c r="H167" i="8" s="1"/>
  <c r="J170" i="7"/>
  <c r="I167" i="8" s="1"/>
  <c r="I243" i="7"/>
  <c r="H241" i="8" s="1"/>
  <c r="J243" i="7"/>
  <c r="I241" i="8" s="1"/>
  <c r="G242" i="8"/>
  <c r="I465" i="7"/>
  <c r="H438" i="8" s="1"/>
  <c r="J465" i="7"/>
  <c r="I438" i="8" s="1"/>
  <c r="G439" i="8"/>
  <c r="I660" i="7"/>
  <c r="H613" i="8" s="1"/>
  <c r="J660" i="7"/>
  <c r="I613" i="8" s="1"/>
  <c r="G614" i="8"/>
  <c r="J682" i="7"/>
  <c r="I635" i="8" s="1"/>
  <c r="J611" i="7"/>
  <c r="I575" i="8" s="1"/>
  <c r="J390" i="7"/>
  <c r="I364" i="8" s="1"/>
  <c r="J275" i="7"/>
  <c r="I273" i="8" s="1"/>
  <c r="J263" i="7"/>
  <c r="I261" i="8" s="1"/>
  <c r="J211" i="7"/>
  <c r="I209" i="8" s="1"/>
  <c r="J151" i="7"/>
  <c r="I148" i="8" s="1"/>
  <c r="J137" i="7"/>
  <c r="I134" i="8" s="1"/>
  <c r="G577" i="8"/>
  <c r="I682" i="7"/>
  <c r="H635" i="8" s="1"/>
  <c r="I673" i="7"/>
  <c r="H626" i="8" s="1"/>
  <c r="I484" i="7"/>
  <c r="H445" i="8" s="1"/>
  <c r="I330" i="7"/>
  <c r="H316" i="8" s="1"/>
  <c r="I211" i="7"/>
  <c r="H209" i="8" s="1"/>
  <c r="I151" i="7"/>
  <c r="H148" i="8" s="1"/>
  <c r="J110" i="7" l="1"/>
  <c r="I107" i="8" s="1"/>
  <c r="J331" i="7"/>
  <c r="I317" i="8" s="1"/>
  <c r="I309" i="7"/>
  <c r="H307" i="8" s="1"/>
  <c r="J309" i="7"/>
  <c r="I307" i="8" s="1"/>
  <c r="I110" i="7"/>
  <c r="H107" i="8" s="1"/>
  <c r="G135" i="8"/>
  <c r="G88" i="8"/>
  <c r="J384" i="7"/>
  <c r="I358" i="8" s="1"/>
  <c r="G358" i="8"/>
  <c r="I121" i="7"/>
  <c r="H118" i="8" s="1"/>
  <c r="G118" i="8"/>
  <c r="J91" i="7"/>
  <c r="I88" i="8" s="1"/>
  <c r="I91" i="7"/>
  <c r="H88" i="8" s="1"/>
  <c r="I384" i="7"/>
  <c r="H358" i="8" s="1"/>
  <c r="G371" i="8"/>
  <c r="J485" i="7"/>
  <c r="I446" i="8" s="1"/>
  <c r="I611" i="7"/>
  <c r="H575" i="8" s="1"/>
  <c r="J238" i="7"/>
  <c r="I236" i="8" s="1"/>
  <c r="I238" i="7"/>
  <c r="H236" i="8" s="1"/>
  <c r="I485" i="7"/>
  <c r="H446" i="8" s="1"/>
  <c r="J491" i="7"/>
  <c r="I452" i="8" s="1"/>
  <c r="I630" i="7"/>
  <c r="H583" i="8" s="1"/>
  <c r="I421" i="7"/>
  <c r="H395" i="8" s="1"/>
  <c r="I331" i="7"/>
  <c r="H317" i="8" s="1"/>
  <c r="I491" i="7"/>
  <c r="H452" i="8" s="1"/>
  <c r="I674" i="7"/>
  <c r="H627" i="8" s="1"/>
  <c r="J674" i="7"/>
  <c r="I627" i="8" s="1"/>
  <c r="J630" i="7"/>
  <c r="I583" i="8" s="1"/>
  <c r="J510" i="7"/>
  <c r="I472" i="8" s="1"/>
  <c r="I570" i="7"/>
  <c r="H531" i="8" s="1"/>
  <c r="I222" i="7"/>
  <c r="H220" i="8" s="1"/>
  <c r="J195" i="7"/>
  <c r="I192" i="8" s="1"/>
  <c r="I155" i="7"/>
  <c r="H152" i="8" s="1"/>
  <c r="J413" i="7"/>
  <c r="I387" i="8" s="1"/>
  <c r="J531" i="7"/>
  <c r="I492" i="8" s="1"/>
  <c r="J84" i="7"/>
  <c r="I81" i="8" s="1"/>
  <c r="I531" i="7"/>
  <c r="H492" i="8" s="1"/>
  <c r="I84" i="7"/>
  <c r="H81" i="8" s="1"/>
  <c r="I581" i="7"/>
  <c r="H542" i="8" s="1"/>
  <c r="I510" i="7"/>
  <c r="H472" i="8" s="1"/>
  <c r="I413" i="7"/>
  <c r="H387" i="8" s="1"/>
  <c r="I195" i="7"/>
  <c r="H192" i="8" s="1"/>
  <c r="J222" i="7"/>
  <c r="I220" i="8" s="1"/>
  <c r="J570" i="7"/>
  <c r="I531" i="8" s="1"/>
  <c r="J581" i="7"/>
  <c r="I542" i="8" s="1"/>
  <c r="J155" i="7"/>
  <c r="I152" i="8" s="1"/>
  <c r="J145" i="7"/>
  <c r="I142" i="8" s="1"/>
  <c r="I145" i="7"/>
  <c r="H142" i="8" s="1"/>
  <c r="J478" i="7"/>
  <c r="I439" i="8" s="1"/>
  <c r="I478" i="7"/>
  <c r="H439" i="8" s="1"/>
  <c r="J232" i="7"/>
  <c r="I230" i="8" s="1"/>
  <c r="I232" i="7"/>
  <c r="H230" i="8" s="1"/>
  <c r="J138" i="7"/>
  <c r="I135" i="8" s="1"/>
  <c r="I138" i="7"/>
  <c r="H135" i="8" s="1"/>
  <c r="I624" i="7"/>
  <c r="H577" i="8" s="1"/>
  <c r="J624" i="7"/>
  <c r="I577" i="8" s="1"/>
  <c r="J686" i="7"/>
  <c r="I639" i="8" s="1"/>
  <c r="I686" i="7"/>
  <c r="H639" i="8" s="1"/>
  <c r="I661" i="7"/>
  <c r="H614" i="8" s="1"/>
  <c r="J661" i="7"/>
  <c r="I614" i="8" s="1"/>
  <c r="J244" i="7"/>
  <c r="I242" i="8" s="1"/>
  <c r="I244" i="7"/>
  <c r="H242" i="8" s="1"/>
  <c r="I286" i="7" l="1"/>
  <c r="H284" i="8" s="1"/>
  <c r="G284" i="8"/>
  <c r="J397" i="7"/>
  <c r="I371" i="8" s="1"/>
  <c r="I397" i="7"/>
  <c r="H371" i="8" s="1"/>
  <c r="J286" i="7"/>
  <c r="I284" i="8" s="1"/>
  <c r="G311" i="8"/>
  <c r="I325" i="7" l="1"/>
  <c r="H311" i="8" s="1"/>
  <c r="J325" i="7"/>
  <c r="I311" i="8" s="1"/>
  <c r="G17" i="6" l="1"/>
  <c r="G19" i="6"/>
  <c r="G20" i="6"/>
  <c r="G22" i="6"/>
  <c r="G23" i="6"/>
  <c r="G24" i="6"/>
  <c r="G26" i="6"/>
  <c r="G27" i="6"/>
  <c r="G29" i="6"/>
  <c r="G30" i="6"/>
  <c r="G31" i="6"/>
  <c r="G33" i="6"/>
  <c r="G34" i="6"/>
  <c r="G36" i="6"/>
  <c r="G37" i="6"/>
  <c r="G38" i="6"/>
  <c r="G40" i="6"/>
  <c r="G41" i="6"/>
  <c r="G42" i="6"/>
  <c r="G44" i="6"/>
  <c r="G45" i="6"/>
  <c r="G46" i="6"/>
  <c r="G48" i="6"/>
  <c r="G49" i="6"/>
  <c r="G50" i="6"/>
  <c r="G52" i="6"/>
  <c r="G53" i="6"/>
  <c r="G54" i="6"/>
  <c r="G56" i="6"/>
  <c r="G57" i="6"/>
  <c r="G60" i="6"/>
  <c r="G61" i="6"/>
  <c r="G62" i="6"/>
  <c r="G63" i="6"/>
  <c r="G65" i="6"/>
  <c r="G66" i="6"/>
  <c r="G67" i="6"/>
  <c r="G68" i="6"/>
  <c r="G69" i="6"/>
  <c r="G70" i="6"/>
  <c r="G72" i="6"/>
  <c r="G73" i="6"/>
  <c r="G74" i="6"/>
  <c r="G75" i="6"/>
  <c r="G76" i="6"/>
  <c r="G77" i="6"/>
  <c r="G78" i="6"/>
  <c r="G80" i="6"/>
  <c r="G81" i="6"/>
  <c r="G82" i="6"/>
  <c r="G83" i="6"/>
  <c r="G84" i="6"/>
  <c r="G85" i="6"/>
  <c r="G86" i="6"/>
  <c r="G87" i="6"/>
  <c r="G88" i="6"/>
  <c r="G89" i="6"/>
  <c r="G90" i="6"/>
  <c r="G92" i="6"/>
  <c r="G93" i="6"/>
  <c r="G94" i="6"/>
  <c r="G97" i="6"/>
  <c r="G98" i="6"/>
  <c r="G99" i="6"/>
  <c r="G100" i="6"/>
  <c r="G101" i="6"/>
  <c r="G102" i="6"/>
  <c r="G103" i="6"/>
  <c r="G104" i="6"/>
  <c r="G105" i="6"/>
  <c r="G107" i="6"/>
  <c r="G108" i="6"/>
  <c r="G110" i="6"/>
  <c r="G111" i="6"/>
  <c r="G112" i="6"/>
  <c r="G113" i="6"/>
  <c r="G114" i="6"/>
  <c r="G115" i="6"/>
  <c r="G116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3" i="6"/>
  <c r="G134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4" i="6"/>
  <c r="G165" i="6"/>
  <c r="G168" i="6"/>
  <c r="G169" i="6"/>
  <c r="G170" i="6"/>
  <c r="G171" i="6"/>
  <c r="G172" i="6"/>
  <c r="G173" i="6"/>
  <c r="G174" i="6"/>
  <c r="G175" i="6"/>
  <c r="G176" i="6"/>
  <c r="G177" i="6"/>
  <c r="G178" i="6"/>
  <c r="G180" i="6"/>
  <c r="G181" i="6"/>
  <c r="G183" i="6"/>
  <c r="G184" i="6"/>
  <c r="G185" i="6"/>
  <c r="G186" i="6"/>
  <c r="G187" i="6"/>
  <c r="G189" i="6"/>
  <c r="G190" i="6"/>
  <c r="G191" i="6"/>
  <c r="G192" i="6"/>
  <c r="G193" i="6"/>
  <c r="G194" i="6"/>
  <c r="G195" i="6"/>
  <c r="G196" i="6"/>
  <c r="G198" i="6"/>
  <c r="G199" i="6"/>
  <c r="G200" i="6"/>
  <c r="G201" i="6"/>
  <c r="G202" i="6"/>
  <c r="G203" i="6"/>
  <c r="G204" i="6"/>
  <c r="G206" i="6"/>
  <c r="G207" i="6"/>
  <c r="G208" i="6"/>
  <c r="G209" i="6"/>
  <c r="G210" i="6"/>
  <c r="G212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2" i="6"/>
  <c r="G243" i="6"/>
  <c r="G244" i="6"/>
  <c r="G245" i="6"/>
  <c r="G247" i="6"/>
  <c r="G248" i="6"/>
  <c r="G250" i="6"/>
  <c r="G251" i="6"/>
  <c r="G253" i="6"/>
  <c r="G254" i="6"/>
  <c r="G256" i="6"/>
  <c r="G257" i="6"/>
  <c r="G259" i="6"/>
  <c r="G260" i="6"/>
  <c r="G262" i="6"/>
  <c r="G263" i="6"/>
  <c r="G265" i="6"/>
  <c r="G266" i="6"/>
  <c r="G268" i="6"/>
  <c r="G269" i="6"/>
  <c r="G270" i="6"/>
  <c r="G271" i="6"/>
  <c r="G272" i="6"/>
  <c r="G275" i="6"/>
  <c r="G276" i="6"/>
  <c r="G277" i="6"/>
  <c r="G278" i="6"/>
  <c r="G279" i="6"/>
  <c r="G6" i="6"/>
  <c r="G9" i="6"/>
  <c r="G10" i="6"/>
  <c r="G12" i="6"/>
  <c r="G13" i="6"/>
  <c r="G15" i="6"/>
  <c r="E273" i="6"/>
  <c r="G273" i="6" s="1"/>
  <c r="G267" i="6"/>
  <c r="G264" i="6"/>
  <c r="G261" i="6"/>
  <c r="G258" i="6"/>
  <c r="G255" i="6"/>
  <c r="G252" i="6"/>
  <c r="G249" i="6"/>
  <c r="E240" i="6"/>
  <c r="E211" i="6"/>
  <c r="G211" i="6" s="1"/>
  <c r="E205" i="6"/>
  <c r="G205" i="6" s="1"/>
  <c r="E197" i="6"/>
  <c r="E188" i="6"/>
  <c r="G188" i="6" s="1"/>
  <c r="E182" i="6"/>
  <c r="E179" i="6"/>
  <c r="E166" i="6"/>
  <c r="G166" i="6" s="1"/>
  <c r="E163" i="6"/>
  <c r="E135" i="6"/>
  <c r="G135" i="6" s="1"/>
  <c r="E132" i="6"/>
  <c r="E117" i="6"/>
  <c r="E106" i="6"/>
  <c r="E95" i="6"/>
  <c r="G95" i="6" s="1"/>
  <c r="E91" i="6"/>
  <c r="E79" i="6"/>
  <c r="E71" i="6"/>
  <c r="E64" i="6"/>
  <c r="G64" i="6" s="1"/>
  <c r="E58" i="6"/>
  <c r="G58" i="6" s="1"/>
  <c r="E55" i="6"/>
  <c r="G55" i="6" s="1"/>
  <c r="E51" i="6"/>
  <c r="G51" i="6" s="1"/>
  <c r="E47" i="6"/>
  <c r="G47" i="6" s="1"/>
  <c r="E43" i="6"/>
  <c r="G43" i="6" s="1"/>
  <c r="E39" i="6"/>
  <c r="E35" i="6"/>
  <c r="G35" i="6" s="1"/>
  <c r="E32" i="6"/>
  <c r="E28" i="6"/>
  <c r="G28" i="6" s="1"/>
  <c r="E25" i="6"/>
  <c r="E21" i="6"/>
  <c r="G21" i="6" s="1"/>
  <c r="E18" i="6"/>
  <c r="E14" i="6"/>
  <c r="G14" i="6" s="1"/>
  <c r="E11" i="6"/>
  <c r="G11" i="6" s="1"/>
  <c r="E8" i="6"/>
  <c r="G8" i="6" s="1"/>
  <c r="E136" i="6" l="1"/>
  <c r="E96" i="6"/>
  <c r="E167" i="6"/>
  <c r="E241" i="6"/>
  <c r="E274" i="6"/>
  <c r="G274" i="6" s="1"/>
  <c r="G246" i="6"/>
  <c r="G106" i="6"/>
  <c r="E59" i="6"/>
  <c r="E280" i="6" l="1"/>
  <c r="L79" i="8"/>
  <c r="M80" i="7"/>
  <c r="L78" i="8" s="1"/>
  <c r="M79" i="7"/>
  <c r="L77" i="8" s="1"/>
  <c r="M78" i="7"/>
  <c r="L76" i="8" s="1"/>
  <c r="M77" i="7"/>
  <c r="L75" i="8" s="1"/>
  <c r="M76" i="7"/>
  <c r="L74" i="8" s="1"/>
  <c r="M75" i="7"/>
  <c r="L73" i="8" s="1"/>
  <c r="M74" i="7"/>
  <c r="L72" i="8" s="1"/>
  <c r="M73" i="7"/>
  <c r="L71" i="8" s="1"/>
  <c r="M72" i="7"/>
  <c r="L70" i="8" s="1"/>
  <c r="M70" i="7"/>
  <c r="L69" i="8" s="1"/>
  <c r="L68" i="8"/>
  <c r="M68" i="7"/>
  <c r="L67" i="8" s="1"/>
  <c r="M67" i="7"/>
  <c r="L66" i="8" s="1"/>
  <c r="M66" i="7"/>
  <c r="L65" i="8" s="1"/>
  <c r="M65" i="7"/>
  <c r="L64" i="8" s="1"/>
  <c r="M62" i="7"/>
  <c r="L61" i="8" s="1"/>
  <c r="M61" i="7"/>
  <c r="L60" i="8" s="1"/>
  <c r="M60" i="7"/>
  <c r="L59" i="8" s="1"/>
  <c r="M59" i="7"/>
  <c r="L58" i="8" s="1"/>
  <c r="M58" i="7"/>
  <c r="L57" i="8" s="1"/>
  <c r="M57" i="7"/>
  <c r="L56" i="8" s="1"/>
  <c r="M56" i="7"/>
  <c r="L55" i="8" s="1"/>
  <c r="M55" i="7"/>
  <c r="L54" i="8" s="1"/>
  <c r="M54" i="7"/>
  <c r="L53" i="8" s="1"/>
  <c r="M53" i="7"/>
  <c r="L52" i="8" s="1"/>
  <c r="M52" i="7"/>
  <c r="L51" i="8" s="1"/>
  <c r="M51" i="7"/>
  <c r="L50" i="8" s="1"/>
  <c r="M50" i="7"/>
  <c r="L49" i="8" s="1"/>
  <c r="K81" i="8" l="1"/>
  <c r="L80" i="8"/>
  <c r="J81" i="8"/>
  <c r="M81" i="8"/>
  <c r="M63" i="7"/>
  <c r="L62" i="8" s="1"/>
  <c r="P764" i="7"/>
  <c r="M764" i="7"/>
  <c r="P541" i="8"/>
  <c r="P491" i="8"/>
  <c r="P506" i="8"/>
  <c r="L705" i="8" l="1"/>
  <c r="O705" i="8"/>
  <c r="M84" i="7"/>
  <c r="L81" i="8" s="1"/>
  <c r="A39" i="2"/>
  <c r="P725" i="7"/>
  <c r="M725" i="7"/>
  <c r="L674" i="8" l="1"/>
  <c r="O674" i="8"/>
  <c r="K8" i="2"/>
  <c r="A10" i="2"/>
  <c r="E45" i="2"/>
  <c r="D45" i="2"/>
  <c r="A18" i="2"/>
  <c r="A16" i="2"/>
  <c r="A8" i="2"/>
  <c r="A6" i="2"/>
  <c r="A12" i="2"/>
  <c r="A14" i="2"/>
  <c r="A43" i="2"/>
  <c r="A41" i="2"/>
  <c r="A33" i="2"/>
  <c r="A31" i="2"/>
  <c r="A35" i="2"/>
  <c r="L671" i="8"/>
  <c r="P780" i="7"/>
  <c r="O717" i="8" s="1"/>
  <c r="P779" i="7"/>
  <c r="O716" i="8" s="1"/>
  <c r="M780" i="7"/>
  <c r="L717" i="8" s="1"/>
  <c r="M779" i="7"/>
  <c r="L716" i="8" s="1"/>
  <c r="P763" i="7"/>
  <c r="O704" i="8" s="1"/>
  <c r="M766" i="7"/>
  <c r="L707" i="8" s="1"/>
  <c r="M765" i="7"/>
  <c r="L706" i="8" s="1"/>
  <c r="M762" i="7"/>
  <c r="L703" i="8" s="1"/>
  <c r="M763" i="7"/>
  <c r="L704" i="8" s="1"/>
  <c r="P766" i="7"/>
  <c r="O707" i="8" s="1"/>
  <c r="P765" i="7"/>
  <c r="O706" i="8" s="1"/>
  <c r="P762" i="7"/>
  <c r="O703" i="8" s="1"/>
  <c r="M744" i="7"/>
  <c r="L690" i="8" s="1"/>
  <c r="P744" i="7"/>
  <c r="O690" i="8" s="1"/>
  <c r="O671" i="8"/>
  <c r="P706" i="7"/>
  <c r="O657" i="8" s="1"/>
  <c r="M706" i="7"/>
  <c r="L657" i="8" s="1"/>
  <c r="A29" i="2"/>
  <c r="J8" i="2" l="1"/>
  <c r="H45" i="2"/>
  <c r="F45" i="2"/>
  <c r="M8" i="7"/>
  <c r="L8" i="8" s="1"/>
  <c r="M9" i="7"/>
  <c r="L9" i="8" s="1"/>
  <c r="M10" i="7"/>
  <c r="L10" i="8" s="1"/>
  <c r="M12" i="7"/>
  <c r="L11" i="8" s="1"/>
  <c r="M13" i="7"/>
  <c r="L12" i="8" s="1"/>
  <c r="M14" i="7"/>
  <c r="L13" i="8" s="1"/>
  <c r="M15" i="7"/>
  <c r="L14" i="8" s="1"/>
  <c r="M16" i="7"/>
  <c r="L15" i="8" s="1"/>
  <c r="M17" i="7"/>
  <c r="L16" i="8" s="1"/>
  <c r="M18" i="7"/>
  <c r="L17" i="8" s="1"/>
  <c r="M19" i="7"/>
  <c r="L18" i="8" s="1"/>
  <c r="M20" i="7"/>
  <c r="L19" i="8" s="1"/>
  <c r="M21" i="7"/>
  <c r="L20" i="8" s="1"/>
  <c r="M22" i="7"/>
  <c r="L21" i="8" s="1"/>
  <c r="M23" i="7"/>
  <c r="L22" i="8" s="1"/>
  <c r="M24" i="7"/>
  <c r="L23" i="8" s="1"/>
  <c r="M25" i="7"/>
  <c r="L24" i="8" s="1"/>
  <c r="M26" i="7"/>
  <c r="L25" i="8" s="1"/>
  <c r="M27" i="7"/>
  <c r="L26" i="8" s="1"/>
  <c r="M28" i="7"/>
  <c r="L27" i="8" s="1"/>
  <c r="M29" i="7"/>
  <c r="L28" i="8" s="1"/>
  <c r="M30" i="7"/>
  <c r="L29" i="8" s="1"/>
  <c r="M31" i="7"/>
  <c r="L30" i="8" s="1"/>
  <c r="M32" i="7"/>
  <c r="L31" i="8" s="1"/>
  <c r="M33" i="7"/>
  <c r="L32" i="8" s="1"/>
  <c r="M34" i="7"/>
  <c r="L33" i="8" s="1"/>
  <c r="M35" i="7"/>
  <c r="L34" i="8" s="1"/>
  <c r="M36" i="7"/>
  <c r="L35" i="8" s="1"/>
  <c r="M37" i="7"/>
  <c r="L36" i="8" s="1"/>
  <c r="M38" i="7"/>
  <c r="L37" i="8" s="1"/>
  <c r="M41" i="7"/>
  <c r="L40" i="8" s="1"/>
  <c r="M42" i="7"/>
  <c r="L41" i="8" s="1"/>
  <c r="M43" i="7"/>
  <c r="L42" i="8" s="1"/>
  <c r="M44" i="7"/>
  <c r="L43" i="8" s="1"/>
  <c r="M88" i="7"/>
  <c r="L85" i="8" s="1"/>
  <c r="M89" i="7"/>
  <c r="L86" i="8" s="1"/>
  <c r="M90" i="7"/>
  <c r="L87" i="8" s="1"/>
  <c r="M93" i="7"/>
  <c r="L90" i="8" s="1"/>
  <c r="M94" i="7"/>
  <c r="L91" i="8" s="1"/>
  <c r="M95" i="7"/>
  <c r="L92" i="8" s="1"/>
  <c r="L95" i="8"/>
  <c r="M99" i="7"/>
  <c r="L96" i="8" s="1"/>
  <c r="M100" i="7"/>
  <c r="L97" i="8" s="1"/>
  <c r="M101" i="7"/>
  <c r="L98" i="8" s="1"/>
  <c r="M102" i="7"/>
  <c r="L99" i="8" s="1"/>
  <c r="M103" i="7"/>
  <c r="L100" i="8" s="1"/>
  <c r="M104" i="7"/>
  <c r="L101" i="8" s="1"/>
  <c r="M105" i="7"/>
  <c r="L102" i="8" s="1"/>
  <c r="M106" i="7"/>
  <c r="L103" i="8" s="1"/>
  <c r="M107" i="7"/>
  <c r="L104" i="8" s="1"/>
  <c r="M108" i="7"/>
  <c r="L105" i="8" s="1"/>
  <c r="M109" i="7"/>
  <c r="L106" i="8" s="1"/>
  <c r="L109" i="8"/>
  <c r="L110" i="8"/>
  <c r="M114" i="7"/>
  <c r="L111" i="8" s="1"/>
  <c r="M115" i="7"/>
  <c r="L112" i="8" s="1"/>
  <c r="M116" i="7"/>
  <c r="L113" i="8" s="1"/>
  <c r="M117" i="7"/>
  <c r="L114" i="8" s="1"/>
  <c r="M118" i="7"/>
  <c r="L115" i="8" s="1"/>
  <c r="M119" i="7"/>
  <c r="L116" i="8" s="1"/>
  <c r="M120" i="7"/>
  <c r="L117" i="8" s="1"/>
  <c r="M123" i="7"/>
  <c r="L120" i="8" s="1"/>
  <c r="M126" i="7"/>
  <c r="L123" i="8" s="1"/>
  <c r="M127" i="7"/>
  <c r="L124" i="8" s="1"/>
  <c r="M128" i="7"/>
  <c r="L125" i="8" s="1"/>
  <c r="M129" i="7"/>
  <c r="L126" i="8" s="1"/>
  <c r="M130" i="7"/>
  <c r="L127" i="8" s="1"/>
  <c r="M131" i="7"/>
  <c r="L128" i="8" s="1"/>
  <c r="M132" i="7"/>
  <c r="L129" i="8" s="1"/>
  <c r="M133" i="7"/>
  <c r="L130" i="8" s="1"/>
  <c r="M134" i="7"/>
  <c r="L131" i="8" s="1"/>
  <c r="M135" i="7"/>
  <c r="L132" i="8" s="1"/>
  <c r="M136" i="7"/>
  <c r="L133" i="8" s="1"/>
  <c r="M142" i="7"/>
  <c r="L139" i="8" s="1"/>
  <c r="M143" i="7"/>
  <c r="L140" i="8" s="1"/>
  <c r="M149" i="7"/>
  <c r="L146" i="8" s="1"/>
  <c r="M150" i="7"/>
  <c r="L147" i="8" s="1"/>
  <c r="M153" i="7"/>
  <c r="L150" i="8" s="1"/>
  <c r="M159" i="7"/>
  <c r="L156" i="8" s="1"/>
  <c r="M160" i="7"/>
  <c r="L157" i="8" s="1"/>
  <c r="M161" i="7"/>
  <c r="L158" i="8" s="1"/>
  <c r="M162" i="7"/>
  <c r="L159" i="8" s="1"/>
  <c r="M163" i="7"/>
  <c r="L160" i="8" s="1"/>
  <c r="M164" i="7"/>
  <c r="L161" i="8" s="1"/>
  <c r="M165" i="7"/>
  <c r="L162" i="8" s="1"/>
  <c r="M166" i="7"/>
  <c r="L163" i="8" s="1"/>
  <c r="M167" i="7"/>
  <c r="L164" i="8" s="1"/>
  <c r="M168" i="7"/>
  <c r="L165" i="8" s="1"/>
  <c r="M188" i="7"/>
  <c r="L185" i="8" s="1"/>
  <c r="M189" i="7"/>
  <c r="L186" i="8" s="1"/>
  <c r="M190" i="7"/>
  <c r="L187" i="8" s="1"/>
  <c r="M191" i="7"/>
  <c r="L188" i="8" s="1"/>
  <c r="M192" i="7"/>
  <c r="L189" i="8" s="1"/>
  <c r="M193" i="7"/>
  <c r="L190" i="8" s="1"/>
  <c r="M200" i="7"/>
  <c r="L197" i="8" s="1"/>
  <c r="M201" i="7"/>
  <c r="L198" i="8" s="1"/>
  <c r="M202" i="7"/>
  <c r="L200" i="8" s="1"/>
  <c r="M203" i="7"/>
  <c r="L201" i="8" s="1"/>
  <c r="M204" i="7"/>
  <c r="L202" i="8" s="1"/>
  <c r="M205" i="7"/>
  <c r="L203" i="8" s="1"/>
  <c r="M206" i="7"/>
  <c r="L204" i="8" s="1"/>
  <c r="M207" i="7"/>
  <c r="L205" i="8" s="1"/>
  <c r="M208" i="7"/>
  <c r="L206" i="8" s="1"/>
  <c r="M209" i="7"/>
  <c r="L207" i="8" s="1"/>
  <c r="M210" i="7"/>
  <c r="L208" i="8" s="1"/>
  <c r="M213" i="7"/>
  <c r="L211" i="8" s="1"/>
  <c r="M214" i="7"/>
  <c r="L212" i="8" s="1"/>
  <c r="M215" i="7"/>
  <c r="L213" i="8" s="1"/>
  <c r="M216" i="7"/>
  <c r="L214" i="8" s="1"/>
  <c r="M217" i="7"/>
  <c r="L215" i="8" s="1"/>
  <c r="M218" i="7"/>
  <c r="L216" i="8" s="1"/>
  <c r="M219" i="7"/>
  <c r="L217" i="8" s="1"/>
  <c r="M220" i="7"/>
  <c r="L218" i="8" s="1"/>
  <c r="M226" i="7"/>
  <c r="L224" i="8" s="1"/>
  <c r="M227" i="7"/>
  <c r="L225" i="8" s="1"/>
  <c r="M228" i="7"/>
  <c r="L226" i="8" s="1"/>
  <c r="M229" i="7"/>
  <c r="L227" i="8" s="1"/>
  <c r="M230" i="7"/>
  <c r="L228" i="8" s="1"/>
  <c r="M236" i="7"/>
  <c r="L234" i="8" s="1"/>
  <c r="M242" i="7"/>
  <c r="L240" i="8" s="1"/>
  <c r="M248" i="7"/>
  <c r="L246" i="8" s="1"/>
  <c r="M249" i="7"/>
  <c r="L247" i="8" s="1"/>
  <c r="M250" i="7"/>
  <c r="L248" i="8" s="1"/>
  <c r="M251" i="7"/>
  <c r="L249" i="8" s="1"/>
  <c r="M252" i="7"/>
  <c r="L250" i="8" s="1"/>
  <c r="M253" i="7"/>
  <c r="L251" i="8" s="1"/>
  <c r="M254" i="7"/>
  <c r="L252" i="8" s="1"/>
  <c r="M255" i="7"/>
  <c r="L253" i="8" s="1"/>
  <c r="M256" i="7"/>
  <c r="L254" i="8" s="1"/>
  <c r="M265" i="7"/>
  <c r="L263" i="8" s="1"/>
  <c r="M267" i="7"/>
  <c r="L265" i="8" s="1"/>
  <c r="M269" i="7"/>
  <c r="L267" i="8" s="1"/>
  <c r="L268" i="8"/>
  <c r="L269" i="8"/>
  <c r="L270" i="8"/>
  <c r="L272" i="8"/>
  <c r="L274" i="8"/>
  <c r="L275" i="8"/>
  <c r="L276" i="8"/>
  <c r="L277" i="8"/>
  <c r="L278" i="8"/>
  <c r="L279" i="8"/>
  <c r="L280" i="8"/>
  <c r="L281" i="8"/>
  <c r="L282" i="8"/>
  <c r="M285" i="7"/>
  <c r="L283" i="8" s="1"/>
  <c r="M288" i="7"/>
  <c r="L286" i="8" s="1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M308" i="7"/>
  <c r="L306" i="8" s="1"/>
  <c r="M311" i="7"/>
  <c r="L309" i="8" s="1"/>
  <c r="M329" i="7"/>
  <c r="L315" i="8" s="1"/>
  <c r="M335" i="7"/>
  <c r="L321" i="8" s="1"/>
  <c r="M336" i="7"/>
  <c r="L322" i="8" s="1"/>
  <c r="M337" i="7"/>
  <c r="L323" i="8" s="1"/>
  <c r="M338" i="7"/>
  <c r="L324" i="8" s="1"/>
  <c r="M339" i="7"/>
  <c r="L325" i="8" s="1"/>
  <c r="M340" i="7"/>
  <c r="L326" i="8" s="1"/>
  <c r="M341" i="7"/>
  <c r="L327" i="8" s="1"/>
  <c r="M342" i="7"/>
  <c r="L328" i="8" s="1"/>
  <c r="M343" i="7"/>
  <c r="L329" i="8" s="1"/>
  <c r="M344" i="7"/>
  <c r="L330" i="8" s="1"/>
  <c r="M345" i="7"/>
  <c r="L331" i="8" s="1"/>
  <c r="M346" i="7"/>
  <c r="L332" i="8" s="1"/>
  <c r="M347" i="7"/>
  <c r="L333" i="8" s="1"/>
  <c r="M348" i="7"/>
  <c r="L334" i="8" s="1"/>
  <c r="M349" i="7"/>
  <c r="L335" i="8" s="1"/>
  <c r="M350" i="7"/>
  <c r="L336" i="8" s="1"/>
  <c r="M351" i="7"/>
  <c r="L337" i="8" s="1"/>
  <c r="M352" i="7"/>
  <c r="L338" i="8" s="1"/>
  <c r="M353" i="7"/>
  <c r="L339" i="8" s="1"/>
  <c r="M354" i="7"/>
  <c r="L340" i="8" s="1"/>
  <c r="M355" i="7"/>
  <c r="L341" i="8" s="1"/>
  <c r="M356" i="7"/>
  <c r="L342" i="8" s="1"/>
  <c r="M357" i="7"/>
  <c r="L343" i="8" s="1"/>
  <c r="M358" i="7"/>
  <c r="L344" i="8" s="1"/>
  <c r="M359" i="7"/>
  <c r="L345" i="8" s="1"/>
  <c r="M360" i="7"/>
  <c r="L346" i="8" s="1"/>
  <c r="M378" i="7"/>
  <c r="L352" i="8" s="1"/>
  <c r="M381" i="7"/>
  <c r="L355" i="8" s="1"/>
  <c r="M383" i="7"/>
  <c r="L357" i="8" s="1"/>
  <c r="M401" i="7"/>
  <c r="L375" i="8" s="1"/>
  <c r="M402" i="7"/>
  <c r="L376" i="8" s="1"/>
  <c r="M403" i="7"/>
  <c r="L377" i="8" s="1"/>
  <c r="M404" i="7"/>
  <c r="L378" i="8" s="1"/>
  <c r="M405" i="7"/>
  <c r="L379" i="8" s="1"/>
  <c r="M408" i="7"/>
  <c r="L382" i="8" s="1"/>
  <c r="M409" i="7"/>
  <c r="L383" i="8" s="1"/>
  <c r="M410" i="7"/>
  <c r="L384" i="8" s="1"/>
  <c r="M411" i="7"/>
  <c r="L385" i="8" s="1"/>
  <c r="M417" i="7"/>
  <c r="L391" i="8" s="1"/>
  <c r="M418" i="7"/>
  <c r="L392" i="8" s="1"/>
  <c r="M419" i="7"/>
  <c r="L393" i="8" s="1"/>
  <c r="M425" i="7"/>
  <c r="L399" i="8" s="1"/>
  <c r="M426" i="7"/>
  <c r="L400" i="8" s="1"/>
  <c r="M429" i="7"/>
  <c r="L401" i="8" s="1"/>
  <c r="M430" i="7"/>
  <c r="L403" i="8" s="1"/>
  <c r="M431" i="7"/>
  <c r="L404" i="8" s="1"/>
  <c r="M432" i="7"/>
  <c r="L405" i="8" s="1"/>
  <c r="L406" i="8"/>
  <c r="L407" i="8"/>
  <c r="L408" i="8"/>
  <c r="L409" i="8"/>
  <c r="L410" i="8"/>
  <c r="L411" i="8"/>
  <c r="L412" i="8"/>
  <c r="L413" i="8"/>
  <c r="L414" i="8"/>
  <c r="L415" i="8"/>
  <c r="L417" i="8"/>
  <c r="L418" i="8"/>
  <c r="L419" i="8"/>
  <c r="L420" i="8"/>
  <c r="L421" i="8"/>
  <c r="L422" i="8"/>
  <c r="M450" i="7"/>
  <c r="L423" i="8" s="1"/>
  <c r="M453" i="7"/>
  <c r="L426" i="8" s="1"/>
  <c r="L427" i="8"/>
  <c r="L428" i="8"/>
  <c r="L429" i="8"/>
  <c r="L431" i="8"/>
  <c r="M461" i="7"/>
  <c r="L434" i="8" s="1"/>
  <c r="M462" i="7"/>
  <c r="L435" i="8" s="1"/>
  <c r="M463" i="7"/>
  <c r="L436" i="8" s="1"/>
  <c r="M464" i="7"/>
  <c r="L437" i="8" s="1"/>
  <c r="L443" i="8"/>
  <c r="M489" i="7"/>
  <c r="L450" i="8" s="1"/>
  <c r="M495" i="7"/>
  <c r="L456" i="8" s="1"/>
  <c r="M496" i="7"/>
  <c r="L457" i="8" s="1"/>
  <c r="M497" i="7"/>
  <c r="L458" i="8" s="1"/>
  <c r="M498" i="7"/>
  <c r="L459" i="8" s="1"/>
  <c r="M499" i="7"/>
  <c r="L460" i="8" s="1"/>
  <c r="M500" i="7"/>
  <c r="L461" i="8" s="1"/>
  <c r="M501" i="7"/>
  <c r="L462" i="8" s="1"/>
  <c r="M504" i="7"/>
  <c r="L466" i="8" s="1"/>
  <c r="M507" i="7"/>
  <c r="L469" i="8" s="1"/>
  <c r="M508" i="7"/>
  <c r="L470" i="8" s="1"/>
  <c r="M514" i="7"/>
  <c r="L476" i="8" s="1"/>
  <c r="M516" i="7"/>
  <c r="L477" i="8" s="1"/>
  <c r="M517" i="7"/>
  <c r="L478" i="8" s="1"/>
  <c r="M518" i="7"/>
  <c r="L479" i="8" s="1"/>
  <c r="M519" i="7"/>
  <c r="L480" i="8" s="1"/>
  <c r="M520" i="7"/>
  <c r="L481" i="8" s="1"/>
  <c r="M523" i="7"/>
  <c r="L484" i="8" s="1"/>
  <c r="M526" i="7"/>
  <c r="L487" i="8" s="1"/>
  <c r="M527" i="7"/>
  <c r="L488" i="8" s="1"/>
  <c r="M535" i="7"/>
  <c r="L496" i="8" s="1"/>
  <c r="M536" i="7"/>
  <c r="L497" i="8" s="1"/>
  <c r="M537" i="7"/>
  <c r="L498" i="8" s="1"/>
  <c r="M540" i="7"/>
  <c r="L501" i="8" s="1"/>
  <c r="M541" i="7"/>
  <c r="L502" i="8" s="1"/>
  <c r="M542" i="7"/>
  <c r="L503" i="8" s="1"/>
  <c r="M543" i="7"/>
  <c r="L504" i="8" s="1"/>
  <c r="M544" i="7"/>
  <c r="L505" i="8" s="1"/>
  <c r="M547" i="7"/>
  <c r="L508" i="8" s="1"/>
  <c r="M548" i="7"/>
  <c r="L509" i="8" s="1"/>
  <c r="M549" i="7"/>
  <c r="L510" i="8" s="1"/>
  <c r="M550" i="7"/>
  <c r="L511" i="8" s="1"/>
  <c r="M551" i="7"/>
  <c r="L512" i="8" s="1"/>
  <c r="M552" i="7"/>
  <c r="L513" i="8" s="1"/>
  <c r="M553" i="7"/>
  <c r="L514" i="8" s="1"/>
  <c r="M554" i="7"/>
  <c r="L515" i="8" s="1"/>
  <c r="M555" i="7"/>
  <c r="L516" i="8" s="1"/>
  <c r="M556" i="7"/>
  <c r="L517" i="8" s="1"/>
  <c r="M557" i="7"/>
  <c r="L518" i="8" s="1"/>
  <c r="M558" i="7"/>
  <c r="L519" i="8" s="1"/>
  <c r="M559" i="7"/>
  <c r="L520" i="8" s="1"/>
  <c r="M560" i="7"/>
  <c r="L521" i="8" s="1"/>
  <c r="L522" i="8"/>
  <c r="L523" i="8"/>
  <c r="L524" i="8"/>
  <c r="L525" i="8"/>
  <c r="M574" i="7"/>
  <c r="L535" i="8" s="1"/>
  <c r="M575" i="7"/>
  <c r="L536" i="8" s="1"/>
  <c r="M578" i="7"/>
  <c r="L539" i="8" s="1"/>
  <c r="M579" i="7"/>
  <c r="L540" i="8" s="1"/>
  <c r="M585" i="7"/>
  <c r="L546" i="8" s="1"/>
  <c r="L547" i="8"/>
  <c r="L548" i="8"/>
  <c r="L549" i="8"/>
  <c r="M586" i="7"/>
  <c r="L550" i="8" s="1"/>
  <c r="M587" i="7"/>
  <c r="L551" i="8" s="1"/>
  <c r="L552" i="8"/>
  <c r="M589" i="7"/>
  <c r="L553" i="8" s="1"/>
  <c r="M590" i="7"/>
  <c r="L554" i="8" s="1"/>
  <c r="M591" i="7"/>
  <c r="L555" i="8" s="1"/>
  <c r="M592" i="7"/>
  <c r="L556" i="8" s="1"/>
  <c r="M593" i="7"/>
  <c r="L557" i="8" s="1"/>
  <c r="M594" i="7"/>
  <c r="L558" i="8" s="1"/>
  <c r="M595" i="7"/>
  <c r="L559" i="8" s="1"/>
  <c r="M596" i="7"/>
  <c r="L560" i="8" s="1"/>
  <c r="M597" i="7"/>
  <c r="L561" i="8" s="1"/>
  <c r="M598" i="7"/>
  <c r="L562" i="8" s="1"/>
  <c r="M599" i="7"/>
  <c r="L563" i="8" s="1"/>
  <c r="M600" i="7"/>
  <c r="L564" i="8" s="1"/>
  <c r="M601" i="7"/>
  <c r="L565" i="8" s="1"/>
  <c r="M602" i="7"/>
  <c r="L566" i="8" s="1"/>
  <c r="M603" i="7"/>
  <c r="L567" i="8" s="1"/>
  <c r="M604" i="7"/>
  <c r="L568" i="8" s="1"/>
  <c r="M605" i="7"/>
  <c r="L569" i="8" s="1"/>
  <c r="M606" i="7"/>
  <c r="L570" i="8" s="1"/>
  <c r="M607" i="7"/>
  <c r="L571" i="8" s="1"/>
  <c r="M608" i="7"/>
  <c r="L572" i="8" s="1"/>
  <c r="M609" i="7"/>
  <c r="L573" i="8" s="1"/>
  <c r="M610" i="7"/>
  <c r="L574" i="8" s="1"/>
  <c r="M628" i="7"/>
  <c r="L581" i="8" s="1"/>
  <c r="M634" i="7"/>
  <c r="L587" i="8" s="1"/>
  <c r="M635" i="7"/>
  <c r="L588" i="8" s="1"/>
  <c r="M636" i="7"/>
  <c r="L589" i="8" s="1"/>
  <c r="L590" i="8"/>
  <c r="L591" i="8"/>
  <c r="L592" i="8"/>
  <c r="L593" i="8"/>
  <c r="M647" i="7"/>
  <c r="L600" i="8" s="1"/>
  <c r="M648" i="7"/>
  <c r="L601" i="8" s="1"/>
  <c r="M649" i="7"/>
  <c r="L602" i="8" s="1"/>
  <c r="M650" i="7"/>
  <c r="L603" i="8" s="1"/>
  <c r="M651" i="7"/>
  <c r="L604" i="8" s="1"/>
  <c r="M652" i="7"/>
  <c r="L605" i="8" s="1"/>
  <c r="M653" i="7"/>
  <c r="L606" i="8" s="1"/>
  <c r="M654" i="7"/>
  <c r="L607" i="8" s="1"/>
  <c r="M655" i="7"/>
  <c r="L608" i="8" s="1"/>
  <c r="M656" i="7"/>
  <c r="L609" i="8" s="1"/>
  <c r="M659" i="7"/>
  <c r="L612" i="8" s="1"/>
  <c r="M665" i="7"/>
  <c r="L618" i="8" s="1"/>
  <c r="M666" i="7"/>
  <c r="L619" i="8" s="1"/>
  <c r="M667" i="7"/>
  <c r="L620" i="8" s="1"/>
  <c r="M668" i="7"/>
  <c r="L621" i="8" s="1"/>
  <c r="M669" i="7"/>
  <c r="L622" i="8" s="1"/>
  <c r="M670" i="7"/>
  <c r="L623" i="8" s="1"/>
  <c r="M671" i="7"/>
  <c r="L624" i="8" s="1"/>
  <c r="M672" i="7"/>
  <c r="L625" i="8" s="1"/>
  <c r="M678" i="7"/>
  <c r="L631" i="8" s="1"/>
  <c r="M681" i="7"/>
  <c r="L634" i="8" s="1"/>
  <c r="M684" i="7"/>
  <c r="L637" i="8" s="1"/>
  <c r="M705" i="7"/>
  <c r="L656" i="8" s="1"/>
  <c r="M723" i="7"/>
  <c r="L672" i="8" s="1"/>
  <c r="M724" i="7"/>
  <c r="L673" i="8" s="1"/>
  <c r="M722" i="7"/>
  <c r="L670" i="8" s="1"/>
  <c r="M743" i="7"/>
  <c r="L689" i="8" s="1"/>
  <c r="K499" i="8" l="1"/>
  <c r="K118" i="8"/>
  <c r="K229" i="8"/>
  <c r="K88" i="8"/>
  <c r="M39" i="7"/>
  <c r="L38" i="8" s="1"/>
  <c r="P613" i="8"/>
  <c r="P660" i="7"/>
  <c r="O613" i="8" s="1"/>
  <c r="M613" i="8"/>
  <c r="K613" i="8"/>
  <c r="J613" i="8"/>
  <c r="I273" i="6"/>
  <c r="I267" i="6"/>
  <c r="I264" i="6"/>
  <c r="I261" i="6"/>
  <c r="I258" i="6"/>
  <c r="I255" i="6"/>
  <c r="I252" i="6"/>
  <c r="I249" i="6"/>
  <c r="I246" i="6"/>
  <c r="I240" i="6"/>
  <c r="I211" i="6"/>
  <c r="I205" i="6"/>
  <c r="I197" i="6"/>
  <c r="I188" i="6"/>
  <c r="I182" i="6"/>
  <c r="I179" i="6"/>
  <c r="I166" i="6"/>
  <c r="I163" i="6"/>
  <c r="I135" i="6"/>
  <c r="I132" i="6"/>
  <c r="I117" i="6"/>
  <c r="I106" i="6"/>
  <c r="I95" i="6"/>
  <c r="I91" i="6"/>
  <c r="I79" i="6"/>
  <c r="I71" i="6"/>
  <c r="I64" i="6"/>
  <c r="I58" i="6"/>
  <c r="I55" i="6"/>
  <c r="I51" i="6"/>
  <c r="I47" i="6"/>
  <c r="I43" i="6"/>
  <c r="I39" i="6"/>
  <c r="I35" i="6"/>
  <c r="I32" i="6"/>
  <c r="I28" i="6"/>
  <c r="I25" i="6"/>
  <c r="I21" i="6"/>
  <c r="I18" i="6"/>
  <c r="I14" i="6"/>
  <c r="I11" i="6"/>
  <c r="I8" i="6"/>
  <c r="G45" i="2" l="1"/>
  <c r="I96" i="6"/>
  <c r="I167" i="6"/>
  <c r="I274" i="6"/>
  <c r="I59" i="6"/>
  <c r="I136" i="6"/>
  <c r="I241" i="6"/>
  <c r="M660" i="7"/>
  <c r="L613" i="8" s="1"/>
  <c r="P724" i="7" l="1"/>
  <c r="O673" i="8" s="1"/>
  <c r="P722" i="7"/>
  <c r="O670" i="8" s="1"/>
  <c r="M268" i="7" l="1"/>
  <c r="L266" i="8" s="1"/>
  <c r="L271" i="8"/>
  <c r="M262" i="7"/>
  <c r="L260" i="8" s="1"/>
  <c r="M266" i="7"/>
  <c r="L264" i="8" s="1"/>
  <c r="L273" i="8"/>
  <c r="M263" i="7"/>
  <c r="L261" i="8" s="1"/>
  <c r="M541" i="8"/>
  <c r="K541" i="8"/>
  <c r="J541" i="8"/>
  <c r="P444" i="7"/>
  <c r="O417" i="8" s="1"/>
  <c r="M580" i="7" l="1"/>
  <c r="L541" i="8" s="1"/>
  <c r="K93" i="8"/>
  <c r="K491" i="8"/>
  <c r="J491" i="8"/>
  <c r="P578" i="7"/>
  <c r="O539" i="8" s="1"/>
  <c r="P500" i="7"/>
  <c r="O461" i="8" s="1"/>
  <c r="H240" i="6"/>
  <c r="H197" i="6"/>
  <c r="F14" i="3"/>
  <c r="H179" i="6"/>
  <c r="H188" i="6"/>
  <c r="H18" i="6"/>
  <c r="E10" i="3" s="1"/>
  <c r="H25" i="6"/>
  <c r="E12" i="3" s="1"/>
  <c r="H32" i="6"/>
  <c r="E14" i="3" s="1"/>
  <c r="H39" i="6"/>
  <c r="E16" i="3" s="1"/>
  <c r="H71" i="6"/>
  <c r="H79" i="6"/>
  <c r="E26" i="3" s="1"/>
  <c r="H91" i="6"/>
  <c r="H117" i="6"/>
  <c r="E31" i="3" s="1"/>
  <c r="E20" i="2"/>
  <c r="D20" i="2"/>
  <c r="M44" i="8"/>
  <c r="M93" i="8"/>
  <c r="M121" i="8"/>
  <c r="M134" i="8"/>
  <c r="M141" i="8"/>
  <c r="M148" i="8"/>
  <c r="M151" i="8"/>
  <c r="M219" i="8"/>
  <c r="M310" i="8"/>
  <c r="M316" i="8"/>
  <c r="M353" i="8"/>
  <c r="M361" i="8"/>
  <c r="M364" i="8"/>
  <c r="M367" i="8"/>
  <c r="M370" i="8"/>
  <c r="M394" i="8"/>
  <c r="M438" i="8"/>
  <c r="M445" i="8"/>
  <c r="M451" i="8"/>
  <c r="M467" i="8"/>
  <c r="M471" i="8"/>
  <c r="M485" i="8"/>
  <c r="M491" i="8"/>
  <c r="M506" i="8"/>
  <c r="M530" i="8"/>
  <c r="M582" i="8"/>
  <c r="M635" i="8"/>
  <c r="M632" i="8"/>
  <c r="M638" i="8"/>
  <c r="J44" i="8"/>
  <c r="J121" i="8"/>
  <c r="J134" i="8"/>
  <c r="J141" i="8"/>
  <c r="J148" i="8"/>
  <c r="J151" i="8"/>
  <c r="J219" i="8"/>
  <c r="J235" i="8"/>
  <c r="J241" i="8"/>
  <c r="J310" i="8"/>
  <c r="J316" i="8"/>
  <c r="J353" i="8"/>
  <c r="J361" i="8"/>
  <c r="J364" i="8"/>
  <c r="J367" i="8"/>
  <c r="J370" i="8"/>
  <c r="J394" i="8"/>
  <c r="J438" i="8"/>
  <c r="J445" i="8"/>
  <c r="J451" i="8"/>
  <c r="J467" i="8"/>
  <c r="J471" i="8"/>
  <c r="J485" i="8"/>
  <c r="J506" i="8"/>
  <c r="J530" i="8"/>
  <c r="J537" i="8"/>
  <c r="J577" i="8"/>
  <c r="J582" i="8"/>
  <c r="J626" i="8"/>
  <c r="J635" i="8"/>
  <c r="J632" i="8"/>
  <c r="J638" i="8"/>
  <c r="K44" i="8"/>
  <c r="K121" i="8"/>
  <c r="K134" i="8"/>
  <c r="K141" i="8"/>
  <c r="K148" i="8"/>
  <c r="K151" i="8"/>
  <c r="K219" i="8"/>
  <c r="K235" i="8"/>
  <c r="K241" i="8"/>
  <c r="K310" i="8"/>
  <c r="K316" i="8"/>
  <c r="K353" i="8"/>
  <c r="K361" i="8"/>
  <c r="K364" i="8"/>
  <c r="K367" i="8"/>
  <c r="K370" i="8"/>
  <c r="K394" i="8"/>
  <c r="K438" i="8"/>
  <c r="K445" i="8"/>
  <c r="K451" i="8"/>
  <c r="K467" i="8"/>
  <c r="K471" i="8"/>
  <c r="K485" i="8"/>
  <c r="K506" i="8"/>
  <c r="K530" i="8"/>
  <c r="K537" i="8"/>
  <c r="K582" i="8"/>
  <c r="K626" i="8"/>
  <c r="K635" i="8"/>
  <c r="K632" i="8"/>
  <c r="K638" i="8"/>
  <c r="P93" i="8"/>
  <c r="P121" i="8"/>
  <c r="P134" i="8"/>
  <c r="P141" i="8"/>
  <c r="P148" i="8"/>
  <c r="P151" i="8"/>
  <c r="P219" i="8"/>
  <c r="P235" i="8"/>
  <c r="P241" i="8"/>
  <c r="P310" i="8"/>
  <c r="P316" i="8"/>
  <c r="P353" i="8"/>
  <c r="P361" i="8"/>
  <c r="P364" i="8"/>
  <c r="P367" i="8"/>
  <c r="P370" i="8"/>
  <c r="P394" i="8"/>
  <c r="P438" i="8"/>
  <c r="P445" i="8"/>
  <c r="P451" i="8"/>
  <c r="P467" i="8"/>
  <c r="P471" i="8"/>
  <c r="P530" i="8"/>
  <c r="P537" i="8"/>
  <c r="P582" i="8"/>
  <c r="P626" i="8"/>
  <c r="P635" i="8"/>
  <c r="P632" i="8"/>
  <c r="P638" i="8"/>
  <c r="P8" i="7"/>
  <c r="O8" i="8" s="1"/>
  <c r="P50" i="7"/>
  <c r="O49" i="8" s="1"/>
  <c r="P51" i="7"/>
  <c r="O50" i="8" s="1"/>
  <c r="P52" i="7"/>
  <c r="O51" i="8" s="1"/>
  <c r="P53" i="7"/>
  <c r="O52" i="8" s="1"/>
  <c r="P54" i="7"/>
  <c r="O53" i="8" s="1"/>
  <c r="P55" i="7"/>
  <c r="O54" i="8" s="1"/>
  <c r="P56" i="7"/>
  <c r="O55" i="8" s="1"/>
  <c r="P57" i="7"/>
  <c r="O56" i="8" s="1"/>
  <c r="P58" i="7"/>
  <c r="O57" i="8" s="1"/>
  <c r="P59" i="7"/>
  <c r="O58" i="8" s="1"/>
  <c r="P60" i="7"/>
  <c r="O59" i="8" s="1"/>
  <c r="P61" i="7"/>
  <c r="O60" i="8" s="1"/>
  <c r="P62" i="7"/>
  <c r="O61" i="8" s="1"/>
  <c r="P65" i="7"/>
  <c r="O64" i="8" s="1"/>
  <c r="P66" i="7"/>
  <c r="O65" i="8" s="1"/>
  <c r="P67" i="7"/>
  <c r="O66" i="8" s="1"/>
  <c r="P68" i="7"/>
  <c r="O67" i="8" s="1"/>
  <c r="O68" i="8"/>
  <c r="O69" i="8"/>
  <c r="O70" i="8"/>
  <c r="O71" i="8"/>
  <c r="O72" i="8"/>
  <c r="P75" i="7"/>
  <c r="O73" i="8" s="1"/>
  <c r="P76" i="7"/>
  <c r="O74" i="8" s="1"/>
  <c r="P77" i="7"/>
  <c r="O75" i="8" s="1"/>
  <c r="P78" i="7"/>
  <c r="O76" i="8" s="1"/>
  <c r="P79" i="7"/>
  <c r="O77" i="8" s="1"/>
  <c r="P80" i="7"/>
  <c r="O78" i="8" s="1"/>
  <c r="P82" i="7"/>
  <c r="O79" i="8" s="1"/>
  <c r="P88" i="7"/>
  <c r="O85" i="8" s="1"/>
  <c r="P89" i="7"/>
  <c r="O86" i="8" s="1"/>
  <c r="P90" i="7"/>
  <c r="O87" i="8" s="1"/>
  <c r="P93" i="7"/>
  <c r="O90" i="8" s="1"/>
  <c r="P94" i="7"/>
  <c r="O91" i="8" s="1"/>
  <c r="P95" i="7"/>
  <c r="O92" i="8" s="1"/>
  <c r="O95" i="8"/>
  <c r="P99" i="7"/>
  <c r="O96" i="8" s="1"/>
  <c r="P100" i="7"/>
  <c r="O97" i="8" s="1"/>
  <c r="P101" i="7"/>
  <c r="O98" i="8" s="1"/>
  <c r="P102" i="7"/>
  <c r="O99" i="8" s="1"/>
  <c r="P103" i="7"/>
  <c r="O100" i="8" s="1"/>
  <c r="P104" i="7"/>
  <c r="O101" i="8" s="1"/>
  <c r="P105" i="7"/>
  <c r="O102" i="8" s="1"/>
  <c r="P106" i="7"/>
  <c r="O103" i="8" s="1"/>
  <c r="P107" i="7"/>
  <c r="O104" i="8" s="1"/>
  <c r="P108" i="7"/>
  <c r="O105" i="8" s="1"/>
  <c r="P109" i="7"/>
  <c r="O106" i="8" s="1"/>
  <c r="P112" i="7"/>
  <c r="O109" i="8" s="1"/>
  <c r="P113" i="7"/>
  <c r="O110" i="8" s="1"/>
  <c r="P114" i="7"/>
  <c r="O111" i="8" s="1"/>
  <c r="P115" i="7"/>
  <c r="O112" i="8" s="1"/>
  <c r="P116" i="7"/>
  <c r="O113" i="8" s="1"/>
  <c r="P117" i="7"/>
  <c r="O114" i="8" s="1"/>
  <c r="P118" i="7"/>
  <c r="O115" i="8" s="1"/>
  <c r="P119" i="7"/>
  <c r="O116" i="8" s="1"/>
  <c r="P120" i="7"/>
  <c r="O117" i="8" s="1"/>
  <c r="P123" i="7"/>
  <c r="O120" i="8" s="1"/>
  <c r="P126" i="7"/>
  <c r="O123" i="8" s="1"/>
  <c r="P127" i="7"/>
  <c r="O124" i="8" s="1"/>
  <c r="P128" i="7"/>
  <c r="O125" i="8" s="1"/>
  <c r="P129" i="7"/>
  <c r="O126" i="8" s="1"/>
  <c r="P130" i="7"/>
  <c r="O127" i="8" s="1"/>
  <c r="P131" i="7"/>
  <c r="O128" i="8" s="1"/>
  <c r="P142" i="7"/>
  <c r="O139" i="8" s="1"/>
  <c r="P143" i="7"/>
  <c r="O140" i="8" s="1"/>
  <c r="P149" i="7"/>
  <c r="O146" i="8" s="1"/>
  <c r="P150" i="7"/>
  <c r="O147" i="8" s="1"/>
  <c r="P154" i="7"/>
  <c r="O151" i="8" s="1"/>
  <c r="P159" i="7"/>
  <c r="O156" i="8" s="1"/>
  <c r="P160" i="7"/>
  <c r="O157" i="8" s="1"/>
  <c r="P161" i="7"/>
  <c r="O158" i="8" s="1"/>
  <c r="P163" i="7"/>
  <c r="O160" i="8" s="1"/>
  <c r="P164" i="7"/>
  <c r="O161" i="8" s="1"/>
  <c r="P165" i="7"/>
  <c r="O162" i="8" s="1"/>
  <c r="P166" i="7"/>
  <c r="O163" i="8" s="1"/>
  <c r="P167" i="7"/>
  <c r="O164" i="8" s="1"/>
  <c r="P174" i="7"/>
  <c r="O171" i="8" s="1"/>
  <c r="P175" i="7"/>
  <c r="O172" i="8" s="1"/>
  <c r="P176" i="7"/>
  <c r="O173" i="8" s="1"/>
  <c r="P177" i="7"/>
  <c r="O174" i="8" s="1"/>
  <c r="P178" i="7"/>
  <c r="O175" i="8" s="1"/>
  <c r="P179" i="7"/>
  <c r="O176" i="8" s="1"/>
  <c r="P180" i="7"/>
  <c r="O177" i="8" s="1"/>
  <c r="P181" i="7"/>
  <c r="O178" i="8" s="1"/>
  <c r="P182" i="7"/>
  <c r="O179" i="8" s="1"/>
  <c r="P183" i="7"/>
  <c r="O180" i="8" s="1"/>
  <c r="P184" i="7"/>
  <c r="O181" i="8" s="1"/>
  <c r="P185" i="7"/>
  <c r="O182" i="8" s="1"/>
  <c r="P188" i="7"/>
  <c r="O185" i="8" s="1"/>
  <c r="P189" i="7"/>
  <c r="O186" i="8" s="1"/>
  <c r="P190" i="7"/>
  <c r="O187" i="8" s="1"/>
  <c r="P191" i="7"/>
  <c r="O188" i="8" s="1"/>
  <c r="P192" i="7"/>
  <c r="O189" i="8" s="1"/>
  <c r="P193" i="7"/>
  <c r="O190" i="8" s="1"/>
  <c r="P200" i="7"/>
  <c r="O197" i="8" s="1"/>
  <c r="P201" i="7"/>
  <c r="O198" i="8" s="1"/>
  <c r="P202" i="7"/>
  <c r="O200" i="8" s="1"/>
  <c r="P203" i="7"/>
  <c r="O201" i="8" s="1"/>
  <c r="P204" i="7"/>
  <c r="O202" i="8" s="1"/>
  <c r="P205" i="7"/>
  <c r="O203" i="8" s="1"/>
  <c r="P206" i="7"/>
  <c r="O204" i="8" s="1"/>
  <c r="P207" i="7"/>
  <c r="O205" i="8" s="1"/>
  <c r="P208" i="7"/>
  <c r="O206" i="8" s="1"/>
  <c r="P209" i="7"/>
  <c r="O207" i="8" s="1"/>
  <c r="P210" i="7"/>
  <c r="O208" i="8" s="1"/>
  <c r="P213" i="7"/>
  <c r="O211" i="8" s="1"/>
  <c r="P214" i="7"/>
  <c r="O212" i="8" s="1"/>
  <c r="P215" i="7"/>
  <c r="O213" i="8" s="1"/>
  <c r="P216" i="7"/>
  <c r="O214" i="8" s="1"/>
  <c r="P217" i="7"/>
  <c r="O215" i="8" s="1"/>
  <c r="P218" i="7"/>
  <c r="O216" i="8" s="1"/>
  <c r="P219" i="7"/>
  <c r="O217" i="8" s="1"/>
  <c r="P220" i="7"/>
  <c r="O218" i="8" s="1"/>
  <c r="P226" i="7"/>
  <c r="O224" i="8" s="1"/>
  <c r="P227" i="7"/>
  <c r="O225" i="8" s="1"/>
  <c r="P228" i="7"/>
  <c r="O226" i="8" s="1"/>
  <c r="P229" i="7"/>
  <c r="O227" i="8" s="1"/>
  <c r="P230" i="7"/>
  <c r="O228" i="8" s="1"/>
  <c r="P236" i="7"/>
  <c r="O234" i="8" s="1"/>
  <c r="P242" i="7"/>
  <c r="O240" i="8" s="1"/>
  <c r="P248" i="7"/>
  <c r="O246" i="8" s="1"/>
  <c r="P249" i="7"/>
  <c r="O247" i="8" s="1"/>
  <c r="P250" i="7"/>
  <c r="O248" i="8" s="1"/>
  <c r="P251" i="7"/>
  <c r="O249" i="8" s="1"/>
  <c r="P252" i="7"/>
  <c r="O250" i="8" s="1"/>
  <c r="P253" i="7"/>
  <c r="O251" i="8" s="1"/>
  <c r="P254" i="7"/>
  <c r="O252" i="8" s="1"/>
  <c r="P256" i="7"/>
  <c r="O254" i="8" s="1"/>
  <c r="P262" i="7"/>
  <c r="O260" i="8" s="1"/>
  <c r="P263" i="7"/>
  <c r="O261" i="8" s="1"/>
  <c r="P264" i="7"/>
  <c r="O262" i="8" s="1"/>
  <c r="P265" i="7"/>
  <c r="O263" i="8" s="1"/>
  <c r="P266" i="7"/>
  <c r="O264" i="8" s="1"/>
  <c r="P267" i="7"/>
  <c r="O265" i="8" s="1"/>
  <c r="P268" i="7"/>
  <c r="O266" i="8" s="1"/>
  <c r="P269" i="7"/>
  <c r="O267" i="8" s="1"/>
  <c r="P270" i="7"/>
  <c r="O268" i="8" s="1"/>
  <c r="P271" i="7"/>
  <c r="O269" i="8" s="1"/>
  <c r="P272" i="7"/>
  <c r="O270" i="8" s="1"/>
  <c r="P273" i="7"/>
  <c r="O271" i="8" s="1"/>
  <c r="P274" i="7"/>
  <c r="O272" i="8" s="1"/>
  <c r="P275" i="7"/>
  <c r="O273" i="8" s="1"/>
  <c r="P276" i="7"/>
  <c r="O274" i="8" s="1"/>
  <c r="P277" i="7"/>
  <c r="O275" i="8" s="1"/>
  <c r="P278" i="7"/>
  <c r="O276" i="8" s="1"/>
  <c r="P279" i="7"/>
  <c r="O277" i="8" s="1"/>
  <c r="P280" i="7"/>
  <c r="O278" i="8" s="1"/>
  <c r="P281" i="7"/>
  <c r="O279" i="8" s="1"/>
  <c r="P282" i="7"/>
  <c r="O280" i="8" s="1"/>
  <c r="P283" i="7"/>
  <c r="O281" i="8" s="1"/>
  <c r="P284" i="7"/>
  <c r="O282" i="8" s="1"/>
  <c r="P285" i="7"/>
  <c r="O283" i="8" s="1"/>
  <c r="P288" i="7"/>
  <c r="O286" i="8" s="1"/>
  <c r="P307" i="7"/>
  <c r="O305" i="8" s="1"/>
  <c r="P308" i="7"/>
  <c r="O306" i="8" s="1"/>
  <c r="P311" i="7"/>
  <c r="O309" i="8" s="1"/>
  <c r="P329" i="7"/>
  <c r="O315" i="8" s="1"/>
  <c r="P335" i="7"/>
  <c r="O321" i="8" s="1"/>
  <c r="P336" i="7"/>
  <c r="O322" i="8" s="1"/>
  <c r="P337" i="7"/>
  <c r="O323" i="8" s="1"/>
  <c r="P338" i="7"/>
  <c r="O324" i="8" s="1"/>
  <c r="P339" i="7"/>
  <c r="O325" i="8" s="1"/>
  <c r="P340" i="7"/>
  <c r="O326" i="8" s="1"/>
  <c r="P341" i="7"/>
  <c r="O327" i="8" s="1"/>
  <c r="P342" i="7"/>
  <c r="O328" i="8" s="1"/>
  <c r="P343" i="7"/>
  <c r="O329" i="8" s="1"/>
  <c r="P344" i="7"/>
  <c r="O330" i="8" s="1"/>
  <c r="P345" i="7"/>
  <c r="O331" i="8" s="1"/>
  <c r="P346" i="7"/>
  <c r="O332" i="8" s="1"/>
  <c r="P347" i="7"/>
  <c r="O333" i="8" s="1"/>
  <c r="P348" i="7"/>
  <c r="O334" i="8" s="1"/>
  <c r="P349" i="7"/>
  <c r="O335" i="8" s="1"/>
  <c r="P350" i="7"/>
  <c r="O336" i="8" s="1"/>
  <c r="P351" i="7"/>
  <c r="O337" i="8" s="1"/>
  <c r="P352" i="7"/>
  <c r="O338" i="8" s="1"/>
  <c r="P353" i="7"/>
  <c r="O339" i="8" s="1"/>
  <c r="P354" i="7"/>
  <c r="O340" i="8" s="1"/>
  <c r="P355" i="7"/>
  <c r="O341" i="8" s="1"/>
  <c r="P356" i="7"/>
  <c r="O342" i="8" s="1"/>
  <c r="P357" i="7"/>
  <c r="O343" i="8" s="1"/>
  <c r="P358" i="7"/>
  <c r="O344" i="8" s="1"/>
  <c r="P359" i="7"/>
  <c r="O345" i="8" s="1"/>
  <c r="P360" i="7"/>
  <c r="O346" i="8" s="1"/>
  <c r="P378" i="7"/>
  <c r="O352" i="8" s="1"/>
  <c r="P381" i="7"/>
  <c r="O355" i="8" s="1"/>
  <c r="P383" i="7"/>
  <c r="O357" i="8" s="1"/>
  <c r="P401" i="7"/>
  <c r="O375" i="8" s="1"/>
  <c r="P402" i="7"/>
  <c r="O376" i="8" s="1"/>
  <c r="P403" i="7"/>
  <c r="O377" i="8" s="1"/>
  <c r="P404" i="7"/>
  <c r="O378" i="8" s="1"/>
  <c r="P405" i="7"/>
  <c r="O379" i="8" s="1"/>
  <c r="P408" i="7"/>
  <c r="O382" i="8" s="1"/>
  <c r="P409" i="7"/>
  <c r="O383" i="8" s="1"/>
  <c r="P410" i="7"/>
  <c r="O384" i="8" s="1"/>
  <c r="P411" i="7"/>
  <c r="O385" i="8" s="1"/>
  <c r="P417" i="7"/>
  <c r="O391" i="8" s="1"/>
  <c r="P418" i="7"/>
  <c r="O392" i="8" s="1"/>
  <c r="P419" i="7"/>
  <c r="O393" i="8" s="1"/>
  <c r="P425" i="7"/>
  <c r="O399" i="8" s="1"/>
  <c r="P426" i="7"/>
  <c r="O400" i="8" s="1"/>
  <c r="P429" i="7"/>
  <c r="O401" i="8" s="1"/>
  <c r="P430" i="7"/>
  <c r="O403" i="8" s="1"/>
  <c r="P431" i="7"/>
  <c r="O404" i="8" s="1"/>
  <c r="P432" i="7"/>
  <c r="O405" i="8" s="1"/>
  <c r="P433" i="7"/>
  <c r="O406" i="8" s="1"/>
  <c r="P434" i="7"/>
  <c r="O407" i="8" s="1"/>
  <c r="P435" i="7"/>
  <c r="O408" i="8" s="1"/>
  <c r="P436" i="7"/>
  <c r="O409" i="8" s="1"/>
  <c r="P437" i="7"/>
  <c r="O410" i="8" s="1"/>
  <c r="P438" i="7"/>
  <c r="O411" i="8" s="1"/>
  <c r="P439" i="7"/>
  <c r="O412" i="8" s="1"/>
  <c r="P440" i="7"/>
  <c r="O413" i="8" s="1"/>
  <c r="P441" i="7"/>
  <c r="O414" i="8" s="1"/>
  <c r="P442" i="7"/>
  <c r="O415" i="8" s="1"/>
  <c r="P445" i="7"/>
  <c r="O418" i="8" s="1"/>
  <c r="P446" i="7"/>
  <c r="O419" i="8" s="1"/>
  <c r="P447" i="7"/>
  <c r="O420" i="8" s="1"/>
  <c r="P448" i="7"/>
  <c r="O421" i="8" s="1"/>
  <c r="P449" i="7"/>
  <c r="O422" i="8" s="1"/>
  <c r="P450" i="7"/>
  <c r="O423" i="8" s="1"/>
  <c r="P453" i="7"/>
  <c r="O426" i="8" s="1"/>
  <c r="P454" i="7"/>
  <c r="O427" i="8" s="1"/>
  <c r="P455" i="7"/>
  <c r="O428" i="8" s="1"/>
  <c r="P456" i="7"/>
  <c r="O429" i="8" s="1"/>
  <c r="P458" i="7"/>
  <c r="O431" i="8" s="1"/>
  <c r="P461" i="7"/>
  <c r="O434" i="8" s="1"/>
  <c r="P462" i="7"/>
  <c r="O435" i="8" s="1"/>
  <c r="P463" i="7"/>
  <c r="O436" i="8" s="1"/>
  <c r="P464" i="7"/>
  <c r="O437" i="8" s="1"/>
  <c r="P482" i="7"/>
  <c r="O443" i="8" s="1"/>
  <c r="P489" i="7"/>
  <c r="O450" i="8" s="1"/>
  <c r="P495" i="7"/>
  <c r="O456" i="8" s="1"/>
  <c r="P496" i="7"/>
  <c r="O457" i="8" s="1"/>
  <c r="P497" i="7"/>
  <c r="O458" i="8" s="1"/>
  <c r="P498" i="7"/>
  <c r="O459" i="8" s="1"/>
  <c r="P499" i="7"/>
  <c r="O460" i="8" s="1"/>
  <c r="P501" i="7"/>
  <c r="O462" i="8" s="1"/>
  <c r="P504" i="7"/>
  <c r="O466" i="8" s="1"/>
  <c r="P507" i="7"/>
  <c r="O469" i="8" s="1"/>
  <c r="P508" i="7"/>
  <c r="O470" i="8" s="1"/>
  <c r="P514" i="7"/>
  <c r="O476" i="8" s="1"/>
  <c r="P516" i="7"/>
  <c r="O477" i="8" s="1"/>
  <c r="P517" i="7"/>
  <c r="O478" i="8" s="1"/>
  <c r="P518" i="7"/>
  <c r="O479" i="8" s="1"/>
  <c r="P519" i="7"/>
  <c r="O480" i="8" s="1"/>
  <c r="P520" i="7"/>
  <c r="O481" i="8" s="1"/>
  <c r="P523" i="7"/>
  <c r="O484" i="8" s="1"/>
  <c r="P485" i="8"/>
  <c r="P526" i="7"/>
  <c r="O487" i="8" s="1"/>
  <c r="P527" i="7"/>
  <c r="O488" i="8" s="1"/>
  <c r="P535" i="7"/>
  <c r="O496" i="8" s="1"/>
  <c r="P536" i="7"/>
  <c r="O497" i="8" s="1"/>
  <c r="P537" i="7"/>
  <c r="O498" i="8" s="1"/>
  <c r="P540" i="7"/>
  <c r="O501" i="8" s="1"/>
  <c r="P541" i="7"/>
  <c r="O502" i="8" s="1"/>
  <c r="P542" i="7"/>
  <c r="O503" i="8" s="1"/>
  <c r="P543" i="7"/>
  <c r="O504" i="8" s="1"/>
  <c r="P544" i="7"/>
  <c r="O505" i="8" s="1"/>
  <c r="P547" i="7"/>
  <c r="O508" i="8" s="1"/>
  <c r="P548" i="7"/>
  <c r="O509" i="8" s="1"/>
  <c r="P549" i="7"/>
  <c r="O510" i="8" s="1"/>
  <c r="P550" i="7"/>
  <c r="O511" i="8" s="1"/>
  <c r="P551" i="7"/>
  <c r="O512" i="8" s="1"/>
  <c r="P552" i="7"/>
  <c r="O513" i="8" s="1"/>
  <c r="P553" i="7"/>
  <c r="O514" i="8" s="1"/>
  <c r="P554" i="7"/>
  <c r="O515" i="8" s="1"/>
  <c r="P555" i="7"/>
  <c r="O516" i="8" s="1"/>
  <c r="P556" i="7"/>
  <c r="O517" i="8" s="1"/>
  <c r="P557" i="7"/>
  <c r="O518" i="8" s="1"/>
  <c r="P558" i="7"/>
  <c r="O519" i="8" s="1"/>
  <c r="P559" i="7"/>
  <c r="O520" i="8" s="1"/>
  <c r="P560" i="7"/>
  <c r="O521" i="8" s="1"/>
  <c r="P561" i="7"/>
  <c r="O522" i="8" s="1"/>
  <c r="P562" i="7"/>
  <c r="O523" i="8" s="1"/>
  <c r="P563" i="7"/>
  <c r="O524" i="8" s="1"/>
  <c r="P564" i="7"/>
  <c r="O525" i="8" s="1"/>
  <c r="P565" i="7"/>
  <c r="O526" i="8" s="1"/>
  <c r="P574" i="7"/>
  <c r="O535" i="8" s="1"/>
  <c r="P575" i="7"/>
  <c r="O536" i="8" s="1"/>
  <c r="P579" i="7"/>
  <c r="O540" i="8" s="1"/>
  <c r="P585" i="7"/>
  <c r="O546" i="8" s="1"/>
  <c r="O547" i="8"/>
  <c r="O548" i="8"/>
  <c r="O549" i="8"/>
  <c r="P586" i="7"/>
  <c r="O550" i="8" s="1"/>
  <c r="P587" i="7"/>
  <c r="O551" i="8" s="1"/>
  <c r="P588" i="7"/>
  <c r="O552" i="8" s="1"/>
  <c r="P589" i="7"/>
  <c r="O553" i="8" s="1"/>
  <c r="P590" i="7"/>
  <c r="O554" i="8" s="1"/>
  <c r="P591" i="7"/>
  <c r="O555" i="8" s="1"/>
  <c r="P592" i="7"/>
  <c r="O556" i="8" s="1"/>
  <c r="P593" i="7"/>
  <c r="O557" i="8" s="1"/>
  <c r="P594" i="7"/>
  <c r="O558" i="8" s="1"/>
  <c r="P595" i="7"/>
  <c r="O559" i="8" s="1"/>
  <c r="P596" i="7"/>
  <c r="O560" i="8" s="1"/>
  <c r="P597" i="7"/>
  <c r="O561" i="8" s="1"/>
  <c r="P598" i="7"/>
  <c r="O562" i="8" s="1"/>
  <c r="P599" i="7"/>
  <c r="O563" i="8" s="1"/>
  <c r="P600" i="7"/>
  <c r="O564" i="8" s="1"/>
  <c r="P601" i="7"/>
  <c r="O565" i="8" s="1"/>
  <c r="P602" i="7"/>
  <c r="O566" i="8" s="1"/>
  <c r="P603" i="7"/>
  <c r="O567" i="8" s="1"/>
  <c r="P604" i="7"/>
  <c r="O568" i="8" s="1"/>
  <c r="P605" i="7"/>
  <c r="O569" i="8" s="1"/>
  <c r="P606" i="7"/>
  <c r="O570" i="8" s="1"/>
  <c r="P607" i="7"/>
  <c r="O571" i="8" s="1"/>
  <c r="P608" i="7"/>
  <c r="O572" i="8" s="1"/>
  <c r="P609" i="7"/>
  <c r="O573" i="8" s="1"/>
  <c r="P610" i="7"/>
  <c r="O574" i="8" s="1"/>
  <c r="P628" i="7"/>
  <c r="O581" i="8" s="1"/>
  <c r="P634" i="7"/>
  <c r="O587" i="8" s="1"/>
  <c r="P635" i="7"/>
  <c r="O588" i="8" s="1"/>
  <c r="P636" i="7"/>
  <c r="O589" i="8" s="1"/>
  <c r="P637" i="7"/>
  <c r="O590" i="8" s="1"/>
  <c r="P638" i="7"/>
  <c r="O591" i="8" s="1"/>
  <c r="P639" i="7"/>
  <c r="O592" i="8" s="1"/>
  <c r="P640" i="7"/>
  <c r="O593" i="8" s="1"/>
  <c r="P647" i="7"/>
  <c r="O600" i="8" s="1"/>
  <c r="P648" i="7"/>
  <c r="O601" i="8" s="1"/>
  <c r="P649" i="7"/>
  <c r="O602" i="8" s="1"/>
  <c r="P650" i="7"/>
  <c r="O603" i="8" s="1"/>
  <c r="P651" i="7"/>
  <c r="O604" i="8" s="1"/>
  <c r="P652" i="7"/>
  <c r="O605" i="8" s="1"/>
  <c r="P653" i="7"/>
  <c r="O606" i="8" s="1"/>
  <c r="P654" i="7"/>
  <c r="O607" i="8" s="1"/>
  <c r="P655" i="7"/>
  <c r="O608" i="8" s="1"/>
  <c r="P656" i="7"/>
  <c r="O609" i="8" s="1"/>
  <c r="P665" i="7"/>
  <c r="O618" i="8" s="1"/>
  <c r="P666" i="7"/>
  <c r="O619" i="8" s="1"/>
  <c r="P667" i="7"/>
  <c r="O620" i="8" s="1"/>
  <c r="P668" i="7"/>
  <c r="O621" i="8" s="1"/>
  <c r="P669" i="7"/>
  <c r="O622" i="8" s="1"/>
  <c r="P670" i="7"/>
  <c r="O623" i="8" s="1"/>
  <c r="P671" i="7"/>
  <c r="O624" i="8" s="1"/>
  <c r="P672" i="7"/>
  <c r="O625" i="8" s="1"/>
  <c r="P678" i="7"/>
  <c r="O631" i="8" s="1"/>
  <c r="P681" i="7"/>
  <c r="O634" i="8" s="1"/>
  <c r="P684" i="7"/>
  <c r="O637" i="8" s="1"/>
  <c r="P705" i="7"/>
  <c r="O656" i="8" s="1"/>
  <c r="P723" i="7"/>
  <c r="O672" i="8" s="1"/>
  <c r="P743" i="7"/>
  <c r="O689" i="8" s="1"/>
  <c r="D18" i="6"/>
  <c r="G18" i="6" s="1"/>
  <c r="D25" i="6"/>
  <c r="G25" i="6" s="1"/>
  <c r="D32" i="6"/>
  <c r="D35" i="6"/>
  <c r="D39" i="6"/>
  <c r="G39" i="6" s="1"/>
  <c r="D71" i="6"/>
  <c r="D79" i="6"/>
  <c r="D91" i="6"/>
  <c r="D95" i="6"/>
  <c r="D28" i="3" s="1"/>
  <c r="D117" i="6"/>
  <c r="G117" i="6" s="1"/>
  <c r="D132" i="6"/>
  <c r="D163" i="6"/>
  <c r="G163" i="6" s="1"/>
  <c r="D179" i="6"/>
  <c r="D182" i="6"/>
  <c r="G182" i="6" s="1"/>
  <c r="D188" i="6"/>
  <c r="D197" i="6"/>
  <c r="G197" i="6" s="1"/>
  <c r="D240" i="6"/>
  <c r="G240" i="6" s="1"/>
  <c r="H182" i="6"/>
  <c r="E46" i="3" s="1"/>
  <c r="E23" i="5"/>
  <c r="E18" i="5"/>
  <c r="E11" i="5"/>
  <c r="F45" i="3"/>
  <c r="F42" i="3"/>
  <c r="E25" i="3"/>
  <c r="F25" i="3"/>
  <c r="F26" i="3"/>
  <c r="F27" i="3"/>
  <c r="F28" i="3"/>
  <c r="J80" i="1"/>
  <c r="F63" i="3"/>
  <c r="H273" i="6"/>
  <c r="E63" i="3" s="1"/>
  <c r="D273" i="6"/>
  <c r="D63" i="3" s="1"/>
  <c r="F61" i="3"/>
  <c r="H267" i="6"/>
  <c r="E61" i="3" s="1"/>
  <c r="D61" i="3"/>
  <c r="F60" i="3"/>
  <c r="H264" i="6"/>
  <c r="E60" i="3" s="1"/>
  <c r="D60" i="3"/>
  <c r="F59" i="3"/>
  <c r="H261" i="6"/>
  <c r="E59" i="3" s="1"/>
  <c r="D59" i="3"/>
  <c r="F58" i="3"/>
  <c r="H258" i="6"/>
  <c r="E58" i="3" s="1"/>
  <c r="D58" i="3"/>
  <c r="H255" i="6"/>
  <c r="F51" i="3"/>
  <c r="H252" i="6"/>
  <c r="E51" i="3" s="1"/>
  <c r="D51" i="3"/>
  <c r="F50" i="3"/>
  <c r="H249" i="6"/>
  <c r="E50" i="3" s="1"/>
  <c r="D50" i="3"/>
  <c r="F49" i="3"/>
  <c r="H246" i="6"/>
  <c r="E49" i="3" s="1"/>
  <c r="D49" i="3"/>
  <c r="H211" i="6"/>
  <c r="D211" i="6"/>
  <c r="H205" i="6"/>
  <c r="D205" i="6"/>
  <c r="F46" i="3"/>
  <c r="F43" i="3"/>
  <c r="H166" i="6"/>
  <c r="E43" i="3" s="1"/>
  <c r="D166" i="6"/>
  <c r="D43" i="3" s="1"/>
  <c r="F40" i="3"/>
  <c r="E40" i="3"/>
  <c r="D135" i="6"/>
  <c r="D40" i="3" s="1"/>
  <c r="F39" i="3"/>
  <c r="H132" i="6"/>
  <c r="E39" i="3" s="1"/>
  <c r="F31" i="3"/>
  <c r="F29" i="3"/>
  <c r="H106" i="6"/>
  <c r="E29" i="3" s="1"/>
  <c r="D106" i="6"/>
  <c r="D29" i="3" s="1"/>
  <c r="H95" i="6"/>
  <c r="E28" i="3" s="1"/>
  <c r="H64" i="6"/>
  <c r="D64" i="6"/>
  <c r="D24" i="3" s="1"/>
  <c r="F21" i="3"/>
  <c r="H58" i="6"/>
  <c r="E21" i="3" s="1"/>
  <c r="D58" i="6"/>
  <c r="D21" i="3" s="1"/>
  <c r="F20" i="3"/>
  <c r="H55" i="6"/>
  <c r="E20" i="3" s="1"/>
  <c r="D55" i="6"/>
  <c r="D20" i="3" s="1"/>
  <c r="H51" i="6"/>
  <c r="E19" i="3" s="1"/>
  <c r="D51" i="6"/>
  <c r="D19" i="3" s="1"/>
  <c r="F18" i="3"/>
  <c r="H47" i="6"/>
  <c r="E18" i="3" s="1"/>
  <c r="D47" i="6"/>
  <c r="D18" i="3" s="1"/>
  <c r="F17" i="3"/>
  <c r="H43" i="6"/>
  <c r="E17" i="3" s="1"/>
  <c r="D43" i="6"/>
  <c r="D17" i="3" s="1"/>
  <c r="F16" i="3"/>
  <c r="F15" i="3"/>
  <c r="H35" i="6"/>
  <c r="E15" i="3" s="1"/>
  <c r="F13" i="3"/>
  <c r="H28" i="6"/>
  <c r="E13" i="3" s="1"/>
  <c r="D28" i="6"/>
  <c r="D13" i="3" s="1"/>
  <c r="F12" i="3"/>
  <c r="F11" i="3"/>
  <c r="H21" i="6"/>
  <c r="E11" i="3" s="1"/>
  <c r="D21" i="6"/>
  <c r="D11" i="3" s="1"/>
  <c r="F10" i="3"/>
  <c r="G16" i="6"/>
  <c r="F9" i="3"/>
  <c r="H14" i="6"/>
  <c r="E9" i="3" s="1"/>
  <c r="D14" i="6"/>
  <c r="D9" i="3" s="1"/>
  <c r="F8" i="3"/>
  <c r="H11" i="6"/>
  <c r="E8" i="3" s="1"/>
  <c r="D11" i="6"/>
  <c r="D8" i="3" s="1"/>
  <c r="F7" i="3"/>
  <c r="H8" i="6"/>
  <c r="E7" i="3" s="1"/>
  <c r="D8" i="6"/>
  <c r="D7" i="3" s="1"/>
  <c r="F19" i="3"/>
  <c r="F52" i="3"/>
  <c r="F47" i="3"/>
  <c r="F24" i="3"/>
  <c r="R72" i="1"/>
  <c r="P167" i="8"/>
  <c r="P580" i="7"/>
  <c r="O541" i="8" s="1"/>
  <c r="D12" i="3" l="1"/>
  <c r="E52" i="3"/>
  <c r="H241" i="6"/>
  <c r="H96" i="6"/>
  <c r="E24" i="3"/>
  <c r="E45" i="3"/>
  <c r="E27" i="3"/>
  <c r="P45" i="7"/>
  <c r="O44" i="8" s="1"/>
  <c r="J242" i="8"/>
  <c r="P531" i="8"/>
  <c r="J452" i="8"/>
  <c r="J542" i="8"/>
  <c r="P538" i="7"/>
  <c r="O499" i="8" s="1"/>
  <c r="D46" i="3"/>
  <c r="D39" i="3"/>
  <c r="G132" i="6"/>
  <c r="D16" i="3"/>
  <c r="P685" i="7"/>
  <c r="O638" i="8" s="1"/>
  <c r="D274" i="6"/>
  <c r="D27" i="3"/>
  <c r="G91" i="6"/>
  <c r="D26" i="3"/>
  <c r="G79" i="6"/>
  <c r="D52" i="3"/>
  <c r="D25" i="3"/>
  <c r="G71" i="6"/>
  <c r="D45" i="3"/>
  <c r="G179" i="6"/>
  <c r="D14" i="3"/>
  <c r="G32" i="6"/>
  <c r="R88" i="1"/>
  <c r="M192" i="8"/>
  <c r="P393" i="7"/>
  <c r="O367" i="8" s="1"/>
  <c r="M86" i="1"/>
  <c r="R53" i="1"/>
  <c r="J72" i="1"/>
  <c r="M69" i="1"/>
  <c r="R89" i="1"/>
  <c r="M452" i="8"/>
  <c r="J73" i="1"/>
  <c r="D167" i="6"/>
  <c r="G167" i="6" s="1"/>
  <c r="D136" i="6"/>
  <c r="G136" i="6" s="1"/>
  <c r="H167" i="6"/>
  <c r="D241" i="6"/>
  <c r="G241" i="6" s="1"/>
  <c r="D47" i="3"/>
  <c r="D31" i="3"/>
  <c r="D10" i="3"/>
  <c r="J152" i="8"/>
  <c r="O80" i="1"/>
  <c r="K220" i="8"/>
  <c r="R80" i="1"/>
  <c r="M531" i="8"/>
  <c r="P760" i="7"/>
  <c r="O701" i="8" s="1"/>
  <c r="P629" i="7"/>
  <c r="O582" i="8" s="1"/>
  <c r="P124" i="7"/>
  <c r="O121" i="8" s="1"/>
  <c r="P545" i="7"/>
  <c r="O506" i="8" s="1"/>
  <c r="M152" i="8"/>
  <c r="K583" i="8"/>
  <c r="R75" i="1"/>
  <c r="R55" i="1"/>
  <c r="M760" i="7"/>
  <c r="L701" i="8" s="1"/>
  <c r="M802" i="7"/>
  <c r="L735" i="8" s="1"/>
  <c r="P387" i="8"/>
  <c r="P317" i="8"/>
  <c r="P673" i="7"/>
  <c r="O626" i="8" s="1"/>
  <c r="M679" i="7"/>
  <c r="L632" i="8" s="1"/>
  <c r="M509" i="7"/>
  <c r="L471" i="8" s="1"/>
  <c r="M286" i="7"/>
  <c r="L284" i="8" s="1"/>
  <c r="J75" i="1"/>
  <c r="M808" i="7"/>
  <c r="L741" i="8" s="1"/>
  <c r="K614" i="8"/>
  <c r="K542" i="8"/>
  <c r="P524" i="7"/>
  <c r="O485" i="8" s="1"/>
  <c r="P490" i="7"/>
  <c r="O451" i="8" s="1"/>
  <c r="K236" i="8"/>
  <c r="P194" i="7"/>
  <c r="O191" i="8" s="1"/>
  <c r="M682" i="7"/>
  <c r="L635" i="8" s="1"/>
  <c r="M629" i="7"/>
  <c r="L582" i="8" s="1"/>
  <c r="M545" i="7"/>
  <c r="L506" i="8" s="1"/>
  <c r="M505" i="7"/>
  <c r="L467" i="8" s="1"/>
  <c r="M459" i="7"/>
  <c r="L432" i="8" s="1"/>
  <c r="M412" i="7"/>
  <c r="L386" i="8" s="1"/>
  <c r="M390" i="7"/>
  <c r="L364" i="8" s="1"/>
  <c r="M330" i="7"/>
  <c r="L316" i="8" s="1"/>
  <c r="J256" i="8"/>
  <c r="M257" i="7"/>
  <c r="L255" i="8" s="1"/>
  <c r="M221" i="7"/>
  <c r="L219" i="8" s="1"/>
  <c r="M151" i="7"/>
  <c r="L148" i="8" s="1"/>
  <c r="M121" i="7"/>
  <c r="L118" i="8" s="1"/>
  <c r="M614" i="8"/>
  <c r="J55" i="1"/>
  <c r="P502" i="7"/>
  <c r="O464" i="8" s="1"/>
  <c r="J317" i="8"/>
  <c r="J67" i="1"/>
  <c r="K242" i="8"/>
  <c r="O78" i="1"/>
  <c r="R68" i="1"/>
  <c r="L647" i="8"/>
  <c r="M741" i="7"/>
  <c r="L687" i="8" s="1"/>
  <c r="K595" i="8"/>
  <c r="K446" i="8"/>
  <c r="K395" i="8"/>
  <c r="K167" i="8"/>
  <c r="M169" i="7"/>
  <c r="L166" i="8" s="1"/>
  <c r="M673" i="7"/>
  <c r="L626" i="8" s="1"/>
  <c r="M611" i="7"/>
  <c r="L575" i="8" s="1"/>
  <c r="M502" i="7"/>
  <c r="M465" i="7"/>
  <c r="L438" i="8" s="1"/>
  <c r="M406" i="7"/>
  <c r="L380" i="8" s="1"/>
  <c r="M387" i="7"/>
  <c r="L361" i="8" s="1"/>
  <c r="M312" i="7"/>
  <c r="L310" i="8" s="1"/>
  <c r="M243" i="7"/>
  <c r="L241" i="8" s="1"/>
  <c r="M194" i="7"/>
  <c r="L191" i="8" s="1"/>
  <c r="M110" i="7"/>
  <c r="L107" i="8" s="1"/>
  <c r="M67" i="1"/>
  <c r="M577" i="8"/>
  <c r="M521" i="7"/>
  <c r="L482" i="8" s="1"/>
  <c r="O89" i="1"/>
  <c r="M720" i="7"/>
  <c r="L668" i="8" s="1"/>
  <c r="M89" i="1"/>
  <c r="K577" i="8"/>
  <c r="M211" i="7"/>
  <c r="L209" i="8" s="1"/>
  <c r="J595" i="8"/>
  <c r="M641" i="7"/>
  <c r="L594" i="8" s="1"/>
  <c r="J395" i="8"/>
  <c r="M420" i="7"/>
  <c r="L394" i="8" s="1"/>
  <c r="M393" i="7"/>
  <c r="L367" i="8" s="1"/>
  <c r="M379" i="7"/>
  <c r="L353" i="8" s="1"/>
  <c r="M231" i="7"/>
  <c r="L229" i="8" s="1"/>
  <c r="M154" i="7"/>
  <c r="L151" i="8" s="1"/>
  <c r="M124" i="7"/>
  <c r="L121" i="8" s="1"/>
  <c r="L88" i="8"/>
  <c r="M58" i="1"/>
  <c r="P412" i="7"/>
  <c r="O386" i="8" s="1"/>
  <c r="M317" i="8"/>
  <c r="R87" i="1"/>
  <c r="M530" i="7"/>
  <c r="L491" i="8" s="1"/>
  <c r="P151" i="7"/>
  <c r="O148" i="8" s="1"/>
  <c r="K152" i="8"/>
  <c r="M80" i="1"/>
  <c r="J60" i="1"/>
  <c r="M17" i="1"/>
  <c r="J230" i="8"/>
  <c r="P256" i="8"/>
  <c r="P211" i="7"/>
  <c r="O209" i="8" s="1"/>
  <c r="J69" i="1"/>
  <c r="P492" i="8"/>
  <c r="M53" i="1"/>
  <c r="P45" i="8"/>
  <c r="J16" i="1"/>
  <c r="J88" i="1"/>
  <c r="J492" i="8"/>
  <c r="P720" i="7"/>
  <c r="O668" i="8" s="1"/>
  <c r="M796" i="7"/>
  <c r="L729" i="8" s="1"/>
  <c r="M88" i="1"/>
  <c r="P395" i="8"/>
  <c r="O68" i="1"/>
  <c r="K256" i="8"/>
  <c r="M685" i="7"/>
  <c r="L638" i="8" s="1"/>
  <c r="M657" i="7"/>
  <c r="L610" i="8" s="1"/>
  <c r="J614" i="8"/>
  <c r="M576" i="7"/>
  <c r="L537" i="8" s="1"/>
  <c r="M524" i="7"/>
  <c r="L485" i="8" s="1"/>
  <c r="M490" i="7"/>
  <c r="L451" i="8" s="1"/>
  <c r="M396" i="7"/>
  <c r="L370" i="8" s="1"/>
  <c r="M384" i="7"/>
  <c r="L358" i="8" s="1"/>
  <c r="M309" i="7"/>
  <c r="L307" i="8" s="1"/>
  <c r="M237" i="7"/>
  <c r="L235" i="8" s="1"/>
  <c r="M186" i="7"/>
  <c r="L183" i="8" s="1"/>
  <c r="M137" i="7"/>
  <c r="L134" i="8" s="1"/>
  <c r="M96" i="7"/>
  <c r="L93" i="8" s="1"/>
  <c r="M68" i="1"/>
  <c r="M583" i="8"/>
  <c r="M446" i="8"/>
  <c r="M395" i="8"/>
  <c r="J142" i="8"/>
  <c r="M144" i="7"/>
  <c r="L141" i="8" s="1"/>
  <c r="P627" i="8"/>
  <c r="P595" i="8"/>
  <c r="P577" i="8"/>
  <c r="M451" i="7"/>
  <c r="L424" i="8" s="1"/>
  <c r="P583" i="8"/>
  <c r="M569" i="7"/>
  <c r="L530" i="8" s="1"/>
  <c r="M538" i="7"/>
  <c r="L499" i="8" s="1"/>
  <c r="P452" i="8"/>
  <c r="P446" i="8"/>
  <c r="J446" i="8"/>
  <c r="M484" i="7"/>
  <c r="L445" i="8" s="1"/>
  <c r="P236" i="8"/>
  <c r="P142" i="8"/>
  <c r="M45" i="7"/>
  <c r="L44" i="8" s="1"/>
  <c r="L662" i="8"/>
  <c r="O86" i="1"/>
  <c r="J86" i="1"/>
  <c r="R86" i="1"/>
  <c r="L714" i="8"/>
  <c r="R85" i="1"/>
  <c r="J79" i="1"/>
  <c r="M79" i="1"/>
  <c r="J77" i="1"/>
  <c r="L654" i="8"/>
  <c r="M73" i="1"/>
  <c r="P220" i="8"/>
  <c r="M87" i="1"/>
  <c r="J15" i="1"/>
  <c r="M45" i="8"/>
  <c r="M72" i="1"/>
  <c r="P484" i="7"/>
  <c r="O445" i="8" s="1"/>
  <c r="M387" i="8"/>
  <c r="O79" i="1"/>
  <c r="P530" i="7"/>
  <c r="O491" i="8" s="1"/>
  <c r="P439" i="8"/>
  <c r="P152" i="8"/>
  <c r="M542" i="8"/>
  <c r="O88" i="1"/>
  <c r="J639" i="8"/>
  <c r="P242" i="8"/>
  <c r="P237" i="7"/>
  <c r="O235" i="8" s="1"/>
  <c r="K142" i="8"/>
  <c r="P330" i="7"/>
  <c r="O316" i="8" s="1"/>
  <c r="P96" i="7"/>
  <c r="O93" i="8" s="1"/>
  <c r="M74" i="1"/>
  <c r="M492" i="8"/>
  <c r="P542" i="8"/>
  <c r="O55" i="1"/>
  <c r="K230" i="8"/>
  <c r="J85" i="1"/>
  <c r="P192" i="8"/>
  <c r="P741" i="7"/>
  <c r="O687" i="8" s="1"/>
  <c r="P379" i="7"/>
  <c r="O353" i="8" s="1"/>
  <c r="P505" i="7"/>
  <c r="O467" i="8" s="1"/>
  <c r="P639" i="8"/>
  <c r="P390" i="7"/>
  <c r="O364" i="8" s="1"/>
  <c r="J192" i="8"/>
  <c r="R78" i="1"/>
  <c r="P420" i="7"/>
  <c r="O394" i="8" s="1"/>
  <c r="J87" i="1"/>
  <c r="O75" i="1"/>
  <c r="J531" i="8"/>
  <c r="O77" i="1"/>
  <c r="I280" i="6"/>
  <c r="F66" i="3"/>
  <c r="D10" i="4" s="1"/>
  <c r="R79" i="1"/>
  <c r="R73" i="1"/>
  <c r="O654" i="8"/>
  <c r="P221" i="7"/>
  <c r="O219" i="8" s="1"/>
  <c r="D42" i="3"/>
  <c r="D59" i="6"/>
  <c r="G59" i="6" s="1"/>
  <c r="H274" i="6"/>
  <c r="E47" i="3"/>
  <c r="E42" i="3"/>
  <c r="H136" i="6"/>
  <c r="H59" i="6"/>
  <c r="O73" i="1"/>
  <c r="P286" i="7"/>
  <c r="O284" i="8" s="1"/>
  <c r="P509" i="7"/>
  <c r="O471" i="8" s="1"/>
  <c r="K192" i="8"/>
  <c r="N809" i="7"/>
  <c r="P230" i="8"/>
  <c r="J371" i="8"/>
  <c r="O67" i="1"/>
  <c r="K45" i="8"/>
  <c r="P406" i="7"/>
  <c r="O380" i="8" s="1"/>
  <c r="M55" i="1"/>
  <c r="P311" i="8"/>
  <c r="K371" i="8"/>
  <c r="P137" i="7"/>
  <c r="O134" i="8" s="1"/>
  <c r="J472" i="8"/>
  <c r="P641" i="7"/>
  <c r="O594" i="8" s="1"/>
  <c r="M230" i="8"/>
  <c r="M142" i="8"/>
  <c r="P144" i="7"/>
  <c r="O141" i="8" s="1"/>
  <c r="R77" i="1"/>
  <c r="P808" i="7"/>
  <c r="O741" i="8" s="1"/>
  <c r="J68" i="1"/>
  <c r="O69" i="1"/>
  <c r="P396" i="7"/>
  <c r="O370" i="8" s="1"/>
  <c r="P802" i="7"/>
  <c r="O735" i="8" s="1"/>
  <c r="M78" i="1"/>
  <c r="M85" i="1"/>
  <c r="R67" i="1"/>
  <c r="P569" i="7"/>
  <c r="O530" i="8" s="1"/>
  <c r="P81" i="8"/>
  <c r="R15" i="1"/>
  <c r="K639" i="8"/>
  <c r="K452" i="8"/>
  <c r="P231" i="7"/>
  <c r="O229" i="8" s="1"/>
  <c r="K317" i="8"/>
  <c r="J627" i="8"/>
  <c r="J387" i="8"/>
  <c r="K387" i="8"/>
  <c r="P384" i="7"/>
  <c r="O358" i="8" s="1"/>
  <c r="P186" i="7"/>
  <c r="O183" i="8" s="1"/>
  <c r="J167" i="8"/>
  <c r="P679" i="7"/>
  <c r="O632" i="8" s="1"/>
  <c r="P135" i="8"/>
  <c r="O53" i="1"/>
  <c r="K531" i="8"/>
  <c r="K472" i="8"/>
  <c r="M311" i="8"/>
  <c r="M220" i="8"/>
  <c r="R74" i="1"/>
  <c r="J89" i="1"/>
  <c r="J45" i="8"/>
  <c r="J78" i="1"/>
  <c r="O74" i="1"/>
  <c r="O662" i="8"/>
  <c r="P796" i="7"/>
  <c r="O729" i="8" s="1"/>
  <c r="O87" i="1"/>
  <c r="M77" i="1"/>
  <c r="K492" i="8"/>
  <c r="P243" i="7"/>
  <c r="O241" i="8" s="1"/>
  <c r="K135" i="8"/>
  <c r="P110" i="7"/>
  <c r="O107" i="8" s="1"/>
  <c r="P371" i="8"/>
  <c r="C8" i="4"/>
  <c r="P257" i="7"/>
  <c r="O255" i="8" s="1"/>
  <c r="K311" i="8"/>
  <c r="J583" i="8"/>
  <c r="P312" i="7"/>
  <c r="O310" i="8" s="1"/>
  <c r="P459" i="7"/>
  <c r="O432" i="8" s="1"/>
  <c r="P472" i="8"/>
  <c r="P657" i="7"/>
  <c r="O610" i="8" s="1"/>
  <c r="P576" i="7"/>
  <c r="O537" i="8" s="1"/>
  <c r="R69" i="1"/>
  <c r="J236" i="8"/>
  <c r="M639" i="8"/>
  <c r="P91" i="7"/>
  <c r="O88" i="8" s="1"/>
  <c r="P521" i="7"/>
  <c r="O482" i="8" s="1"/>
  <c r="O72" i="1"/>
  <c r="M75" i="1"/>
  <c r="K627" i="8"/>
  <c r="M135" i="8"/>
  <c r="J59" i="1"/>
  <c r="P121" i="7"/>
  <c r="O118" i="8" s="1"/>
  <c r="P387" i="7"/>
  <c r="O361" i="8" s="1"/>
  <c r="M371" i="8"/>
  <c r="J53" i="1"/>
  <c r="M256" i="8"/>
  <c r="P682" i="7"/>
  <c r="O635" i="8" s="1"/>
  <c r="F20" i="2"/>
  <c r="C7" i="4" s="1"/>
  <c r="I20" i="2"/>
  <c r="H20" i="2"/>
  <c r="D7" i="4" s="1"/>
  <c r="G20" i="2"/>
  <c r="D8" i="4"/>
  <c r="O85" i="1"/>
  <c r="K742" i="8"/>
  <c r="O714" i="8"/>
  <c r="M439" i="8"/>
  <c r="M472" i="8"/>
  <c r="J220" i="8"/>
  <c r="J135" i="8"/>
  <c r="P83" i="7"/>
  <c r="O80" i="8" s="1"/>
  <c r="P465" i="7"/>
  <c r="O438" i="8" s="1"/>
  <c r="J311" i="8"/>
  <c r="D96" i="6"/>
  <c r="G96" i="6" s="1"/>
  <c r="D15" i="3"/>
  <c r="P611" i="7"/>
  <c r="P451" i="7"/>
  <c r="O424" i="8" s="1"/>
  <c r="K439" i="8"/>
  <c r="J439" i="8"/>
  <c r="M742" i="8" l="1"/>
  <c r="O575" i="8"/>
  <c r="P624" i="7"/>
  <c r="O577" i="8" s="1"/>
  <c r="L464" i="8"/>
  <c r="H280" i="6"/>
  <c r="E66" i="3"/>
  <c r="C10" i="4" s="1"/>
  <c r="T698" i="7"/>
  <c r="U697" i="7"/>
  <c r="M244" i="7"/>
  <c r="L242" i="8" s="1"/>
  <c r="O31" i="1"/>
  <c r="O13" i="1"/>
  <c r="R32" i="1"/>
  <c r="S69" i="1"/>
  <c r="P46" i="7"/>
  <c r="O45" i="8" s="1"/>
  <c r="R12" i="1"/>
  <c r="P195" i="7"/>
  <c r="O192" i="8" s="1"/>
  <c r="O11" i="1"/>
  <c r="J28" i="1"/>
  <c r="J32" i="1"/>
  <c r="D66" i="3"/>
  <c r="S80" i="1"/>
  <c r="M20" i="1"/>
  <c r="P68" i="1"/>
  <c r="R20" i="1"/>
  <c r="P79" i="1"/>
  <c r="M10" i="1"/>
  <c r="P238" i="7"/>
  <c r="O236" i="8" s="1"/>
  <c r="P674" i="7"/>
  <c r="O627" i="8" s="1"/>
  <c r="O10" i="1"/>
  <c r="M59" i="1"/>
  <c r="S53" i="1"/>
  <c r="J62" i="1"/>
  <c r="P69" i="1"/>
  <c r="P80" i="1"/>
  <c r="O15" i="1"/>
  <c r="P87" i="1"/>
  <c r="M16" i="1"/>
  <c r="R16" i="1"/>
  <c r="P155" i="7"/>
  <c r="O152" i="8" s="1"/>
  <c r="M9" i="1"/>
  <c r="O59" i="1"/>
  <c r="P630" i="7"/>
  <c r="O583" i="8" s="1"/>
  <c r="J10" i="1"/>
  <c r="S79" i="1"/>
  <c r="R60" i="1"/>
  <c r="R10" i="1"/>
  <c r="M28" i="1"/>
  <c r="M581" i="7"/>
  <c r="L542" i="8" s="1"/>
  <c r="M510" i="7"/>
  <c r="L472" i="8" s="1"/>
  <c r="R6" i="1"/>
  <c r="O58" i="1"/>
  <c r="R58" i="1"/>
  <c r="R22" i="1"/>
  <c r="M630" i="7"/>
  <c r="L583" i="8" s="1"/>
  <c r="O8" i="1"/>
  <c r="R14" i="1"/>
  <c r="M195" i="7"/>
  <c r="L192" i="8" s="1"/>
  <c r="S72" i="1"/>
  <c r="J19" i="1"/>
  <c r="S75" i="1"/>
  <c r="R59" i="1"/>
  <c r="M222" i="7"/>
  <c r="L220" i="8" s="1"/>
  <c r="M49" i="1"/>
  <c r="P222" i="7"/>
  <c r="O220" i="8" s="1"/>
  <c r="M170" i="7"/>
  <c r="L167" i="8" s="1"/>
  <c r="M397" i="7"/>
  <c r="L371" i="8" s="1"/>
  <c r="M23" i="1"/>
  <c r="R23" i="1"/>
  <c r="J14" i="1"/>
  <c r="M232" i="7"/>
  <c r="L230" i="8" s="1"/>
  <c r="M421" i="7"/>
  <c r="L395" i="8" s="1"/>
  <c r="O28" i="1"/>
  <c r="O60" i="1"/>
  <c r="O16" i="1"/>
  <c r="M32" i="1"/>
  <c r="M57" i="1"/>
  <c r="P642" i="7"/>
  <c r="O595" i="8" s="1"/>
  <c r="M325" i="7"/>
  <c r="L311" i="8" s="1"/>
  <c r="M138" i="7"/>
  <c r="L135" i="8" s="1"/>
  <c r="P581" i="7"/>
  <c r="O542" i="8" s="1"/>
  <c r="O57" i="1"/>
  <c r="J31" i="1"/>
  <c r="P244" i="7"/>
  <c r="O242" i="8" s="1"/>
  <c r="P331" i="7"/>
  <c r="O317" i="8" s="1"/>
  <c r="J11" i="1"/>
  <c r="O22" i="1"/>
  <c r="O12" i="1"/>
  <c r="R49" i="1"/>
  <c r="J7" i="1"/>
  <c r="R31" i="1"/>
  <c r="M661" i="7"/>
  <c r="L614" i="8" s="1"/>
  <c r="M531" i="7"/>
  <c r="L492" i="8" s="1"/>
  <c r="M491" i="7"/>
  <c r="L452" i="8" s="1"/>
  <c r="M155" i="7"/>
  <c r="L152" i="8" s="1"/>
  <c r="M258" i="7"/>
  <c r="L256" i="8" s="1"/>
  <c r="M642" i="7"/>
  <c r="L595" i="8" s="1"/>
  <c r="M674" i="7"/>
  <c r="L627" i="8" s="1"/>
  <c r="M331" i="7"/>
  <c r="L317" i="8" s="1"/>
  <c r="M36" i="1"/>
  <c r="J9" i="1"/>
  <c r="M238" i="7"/>
  <c r="L236" i="8" s="1"/>
  <c r="J57" i="1"/>
  <c r="O17" i="1"/>
  <c r="R28" i="1"/>
  <c r="M413" i="7"/>
  <c r="L387" i="8" s="1"/>
  <c r="J20" i="1"/>
  <c r="P421" i="7"/>
  <c r="O395" i="8" s="1"/>
  <c r="J12" i="1"/>
  <c r="S78" i="1"/>
  <c r="O14" i="1"/>
  <c r="P145" i="7"/>
  <c r="O142" i="8" s="1"/>
  <c r="M686" i="7"/>
  <c r="L639" i="8" s="1"/>
  <c r="R57" i="1"/>
  <c r="P485" i="7"/>
  <c r="O446" i="8" s="1"/>
  <c r="M624" i="7"/>
  <c r="L577" i="8" s="1"/>
  <c r="P86" i="1"/>
  <c r="M145" i="7"/>
  <c r="L142" i="8" s="1"/>
  <c r="M478" i="7"/>
  <c r="L439" i="8" s="1"/>
  <c r="M570" i="7"/>
  <c r="L531" i="8" s="1"/>
  <c r="P570" i="7"/>
  <c r="O531" i="8" s="1"/>
  <c r="M485" i="7"/>
  <c r="L446" i="8" s="1"/>
  <c r="M46" i="7"/>
  <c r="L45" i="8" s="1"/>
  <c r="P661" i="7"/>
  <c r="O614" i="8" s="1"/>
  <c r="I45" i="2"/>
  <c r="M809" i="7"/>
  <c r="L742" i="8" s="1"/>
  <c r="S73" i="1"/>
  <c r="P67" i="1"/>
  <c r="P75" i="1"/>
  <c r="O9" i="1"/>
  <c r="J49" i="1"/>
  <c r="R9" i="1"/>
  <c r="P88" i="1"/>
  <c r="P72" i="1"/>
  <c r="O49" i="1"/>
  <c r="M7" i="1"/>
  <c r="M12" i="1"/>
  <c r="P232" i="7"/>
  <c r="O230" i="8" s="1"/>
  <c r="P531" i="7"/>
  <c r="O492" i="8" s="1"/>
  <c r="M22" i="1"/>
  <c r="P53" i="1"/>
  <c r="P77" i="1"/>
  <c r="P74" i="1"/>
  <c r="O6" i="1"/>
  <c r="M11" i="1"/>
  <c r="R13" i="1"/>
  <c r="P78" i="1"/>
  <c r="P73" i="1"/>
  <c r="M60" i="1"/>
  <c r="J17" i="1"/>
  <c r="P491" i="7"/>
  <c r="O452" i="8" s="1"/>
  <c r="M14" i="1"/>
  <c r="S55" i="1"/>
  <c r="S74" i="1"/>
  <c r="S77" i="1"/>
  <c r="R7" i="1"/>
  <c r="J29" i="1"/>
  <c r="O23" i="1"/>
  <c r="M29" i="1"/>
  <c r="P89" i="1"/>
  <c r="O32" i="1"/>
  <c r="S67" i="1"/>
  <c r="J23" i="1"/>
  <c r="S88" i="1"/>
  <c r="M13" i="1"/>
  <c r="P413" i="7"/>
  <c r="O387" i="8" s="1"/>
  <c r="J36" i="1"/>
  <c r="O20" i="1"/>
  <c r="J13" i="1"/>
  <c r="S89" i="1"/>
  <c r="S87" i="1"/>
  <c r="R62" i="1"/>
  <c r="M19" i="1"/>
  <c r="M15" i="1"/>
  <c r="J6" i="1"/>
  <c r="R29" i="1"/>
  <c r="R19" i="1"/>
  <c r="P55" i="1"/>
  <c r="O36" i="1"/>
  <c r="O62" i="1"/>
  <c r="P325" i="7"/>
  <c r="O311" i="8" s="1"/>
  <c r="O19" i="1"/>
  <c r="P397" i="7"/>
  <c r="O371" i="8" s="1"/>
  <c r="J8" i="1"/>
  <c r="P478" i="7"/>
  <c r="O439" i="8" s="1"/>
  <c r="P84" i="7"/>
  <c r="O81" i="8" s="1"/>
  <c r="J58" i="1"/>
  <c r="P686" i="7"/>
  <c r="O639" i="8" s="1"/>
  <c r="S68" i="1"/>
  <c r="P258" i="7"/>
  <c r="O256" i="8" s="1"/>
  <c r="R17" i="1"/>
  <c r="R8" i="1"/>
  <c r="P138" i="7"/>
  <c r="O135" i="8" s="1"/>
  <c r="J22" i="1"/>
  <c r="S86" i="1"/>
  <c r="P809" i="7"/>
  <c r="O742" i="8" s="1"/>
  <c r="P85" i="1"/>
  <c r="S85" i="1"/>
  <c r="P510" i="7"/>
  <c r="O472" i="8" s="1"/>
  <c r="R36" i="1"/>
  <c r="O7" i="1"/>
  <c r="M62" i="1"/>
  <c r="M31" i="1"/>
  <c r="M8" i="1"/>
  <c r="D280" i="6"/>
  <c r="O29" i="1"/>
  <c r="S13" i="1" l="1"/>
  <c r="S15" i="1"/>
  <c r="P16" i="1"/>
  <c r="S12" i="1"/>
  <c r="P614" i="8"/>
  <c r="G280" i="6"/>
  <c r="F282" i="6"/>
  <c r="S10" i="1"/>
  <c r="S60" i="1"/>
  <c r="P8" i="1"/>
  <c r="P49" i="1"/>
  <c r="P17" i="1"/>
  <c r="S57" i="1"/>
  <c r="S59" i="1"/>
  <c r="S9" i="1"/>
  <c r="S58" i="1"/>
  <c r="P19" i="1"/>
  <c r="S14" i="1"/>
  <c r="P22" i="1"/>
  <c r="P9" i="1"/>
  <c r="S20" i="1"/>
  <c r="P57" i="1"/>
  <c r="S28" i="1"/>
  <c r="P58" i="1"/>
  <c r="S16" i="1"/>
  <c r="P14" i="1"/>
  <c r="P60" i="1"/>
  <c r="P12" i="1"/>
  <c r="P10" i="1"/>
  <c r="P32" i="1"/>
  <c r="S49" i="1"/>
  <c r="S31" i="1"/>
  <c r="P28" i="1"/>
  <c r="P31" i="1"/>
  <c r="S7" i="1"/>
  <c r="S32" i="1"/>
  <c r="P20" i="1"/>
  <c r="S6" i="1"/>
  <c r="S29" i="1"/>
  <c r="S23" i="1"/>
  <c r="P23" i="1"/>
  <c r="P36" i="1"/>
  <c r="P11" i="1"/>
  <c r="S22" i="1"/>
  <c r="P6" i="1"/>
  <c r="S62" i="1"/>
  <c r="P15" i="1"/>
  <c r="P62" i="1"/>
  <c r="P59" i="1"/>
  <c r="S19" i="1"/>
  <c r="S17" i="1"/>
  <c r="S8" i="1"/>
  <c r="P29" i="1"/>
  <c r="S36" i="1"/>
  <c r="P13" i="1"/>
  <c r="P7" i="1"/>
  <c r="E282" i="6"/>
  <c r="I14" i="7" l="1"/>
  <c r="H13" i="8" s="1"/>
  <c r="I13" i="7"/>
  <c r="H12" i="8" s="1"/>
  <c r="G46" i="7" l="1"/>
  <c r="F45" i="8" s="1"/>
  <c r="J39" i="7"/>
  <c r="I38" i="8" s="1"/>
  <c r="I39" i="7"/>
  <c r="H38" i="8" s="1"/>
  <c r="M6" i="1" l="1"/>
  <c r="J46" i="7"/>
  <c r="I45" i="8" s="1"/>
  <c r="I46" i="7"/>
  <c r="H45" i="8" s="1"/>
  <c r="F348" i="8" l="1"/>
  <c r="G3" i="7" l="1"/>
  <c r="M21" i="1"/>
  <c r="M90" i="1" s="1"/>
  <c r="F3" i="8" l="1"/>
  <c r="F757" i="8" s="1"/>
  <c r="G812" i="7"/>
  <c r="F745" i="8" s="1"/>
  <c r="G4" i="7"/>
  <c r="J348" i="8"/>
  <c r="K348" i="8"/>
  <c r="I361" i="7"/>
  <c r="H347" i="8" s="1"/>
  <c r="F4" i="8" l="1"/>
  <c r="G813" i="7"/>
  <c r="F746" i="8" s="1"/>
  <c r="M348" i="8"/>
  <c r="O21" i="1"/>
  <c r="O90" i="1" s="1"/>
  <c r="K3" i="8"/>
  <c r="K757" i="8" s="1"/>
  <c r="M374" i="7"/>
  <c r="L348" i="8" s="1"/>
  <c r="J3" i="8"/>
  <c r="J757" i="8" s="1"/>
  <c r="M361" i="7"/>
  <c r="L347" i="8" s="1"/>
  <c r="P162" i="7"/>
  <c r="O159" i="8" s="1"/>
  <c r="J361" i="7"/>
  <c r="I347" i="8" s="1"/>
  <c r="I374" i="7"/>
  <c r="H348" i="8" s="1"/>
  <c r="P361" i="7"/>
  <c r="O347" i="8" s="1"/>
  <c r="J21" i="1"/>
  <c r="M166" i="8"/>
  <c r="B6" i="4" l="1"/>
  <c r="G348" i="8"/>
  <c r="R21" i="1"/>
  <c r="J374" i="7"/>
  <c r="I348" i="8" s="1"/>
  <c r="P374" i="7"/>
  <c r="O348" i="8" s="1"/>
  <c r="K812" i="7"/>
  <c r="J745" i="8" s="1"/>
  <c r="K4" i="7"/>
  <c r="J4" i="8" s="1"/>
  <c r="M3" i="7"/>
  <c r="L3" i="8" s="1"/>
  <c r="L757" i="8" s="1"/>
  <c r="P169" i="7"/>
  <c r="O166" i="8" s="1"/>
  <c r="P21" i="1"/>
  <c r="P90" i="1" s="1"/>
  <c r="K4" i="8"/>
  <c r="C6" i="4"/>
  <c r="C9" i="4" s="1"/>
  <c r="C11" i="4" s="1"/>
  <c r="L812" i="7"/>
  <c r="K745" i="8" s="1"/>
  <c r="I3" i="7" l="1"/>
  <c r="H3" i="8" s="1"/>
  <c r="H757" i="8" s="1"/>
  <c r="N3" i="7"/>
  <c r="N4" i="7" s="1"/>
  <c r="M167" i="8"/>
  <c r="J3" i="7"/>
  <c r="I3" i="8" s="1"/>
  <c r="I757" i="8" s="1"/>
  <c r="G3" i="8"/>
  <c r="G757" i="8" s="1"/>
  <c r="S21" i="1"/>
  <c r="K813" i="7"/>
  <c r="J746" i="8" s="1"/>
  <c r="M812" i="7"/>
  <c r="L745" i="8" s="1"/>
  <c r="M4" i="7"/>
  <c r="L4" i="8" s="1"/>
  <c r="P170" i="7"/>
  <c r="O167" i="8" s="1"/>
  <c r="R11" i="1"/>
  <c r="R90" i="1" s="1"/>
  <c r="L813" i="7"/>
  <c r="K746" i="8" s="1"/>
  <c r="M3" i="8" l="1"/>
  <c r="M757" i="8" s="1"/>
  <c r="D6" i="4"/>
  <c r="D9" i="4" s="1"/>
  <c r="D11" i="4" s="1"/>
  <c r="E5" i="5"/>
  <c r="N812" i="7"/>
  <c r="M745" i="8" s="1"/>
  <c r="M4" i="8"/>
  <c r="P3" i="7"/>
  <c r="O3" i="8" s="1"/>
  <c r="O757" i="8" s="1"/>
  <c r="S11" i="1"/>
  <c r="S90" i="1" s="1"/>
  <c r="M813" i="7"/>
  <c r="L746" i="8" s="1"/>
  <c r="E12" i="5" l="1"/>
  <c r="E13" i="5" s="1"/>
  <c r="E27" i="5" s="1"/>
  <c r="P812" i="7"/>
  <c r="O745" i="8" s="1"/>
  <c r="N813" i="7"/>
  <c r="M746" i="8" s="1"/>
  <c r="P4" i="7"/>
  <c r="O4" i="8" s="1"/>
  <c r="P813" i="7" l="1"/>
  <c r="O746" i="8" s="1"/>
  <c r="P348" i="8" l="1"/>
  <c r="Q3" i="7" l="1"/>
  <c r="P3" i="8" l="1"/>
  <c r="P757" i="8" s="1"/>
  <c r="R3" i="7"/>
  <c r="E348" i="8"/>
  <c r="E4" i="8" l="1"/>
  <c r="E3" i="8"/>
  <c r="E757" i="8" s="1"/>
  <c r="G662" i="8"/>
  <c r="H809" i="7"/>
  <c r="G742" i="8" s="1"/>
  <c r="J74" i="1"/>
  <c r="J90" i="1" s="1"/>
  <c r="H4" i="7" l="1"/>
  <c r="H813" i="7" s="1"/>
  <c r="G746" i="8" s="1"/>
  <c r="J4" i="7" l="1"/>
  <c r="I4" i="8" s="1"/>
  <c r="I4" i="7"/>
  <c r="H4" i="8" s="1"/>
  <c r="G4" i="8"/>
</calcChain>
</file>

<file path=xl/sharedStrings.xml><?xml version="1.0" encoding="utf-8"?>
<sst xmlns="http://schemas.openxmlformats.org/spreadsheetml/2006/main" count="2618" uniqueCount="1409">
  <si>
    <r>
      <rPr>
        <b/>
        <i/>
        <sz val="12"/>
        <color rgb="FF000000"/>
        <rFont val="Times New Roman"/>
        <family val="1"/>
      </rPr>
      <t xml:space="preserve">New Hampshire
</t>
    </r>
    <r>
      <rPr>
        <i/>
        <sz val="12"/>
        <color rgb="FF000000"/>
        <rFont val="Times New Roman"/>
        <family val="1"/>
      </rPr>
      <t xml:space="preserve">Department of
</t>
    </r>
    <r>
      <rPr>
        <i/>
        <sz val="12"/>
        <color rgb="FF000000"/>
        <rFont val="Times New Roman"/>
        <family val="1"/>
      </rPr>
      <t>Revenue Administration</t>
    </r>
  </si>
  <si>
    <t>MS-737</t>
  </si>
  <si>
    <r>
      <rPr>
        <b/>
        <sz val="18"/>
        <color rgb="FF000000"/>
        <rFont val="Arial"/>
        <family val="2"/>
      </rPr>
      <t xml:space="preserve">Budget of the </t>
    </r>
    <r>
      <rPr>
        <b/>
        <sz val="18"/>
        <color rgb="FF000000"/>
        <rFont val="Arial"/>
        <family val="2"/>
      </rPr>
      <t>Town</t>
    </r>
    <r>
      <rPr>
        <b/>
        <sz val="18"/>
        <color rgb="FF000000"/>
        <rFont val="Arial"/>
        <family val="2"/>
      </rPr>
      <t xml:space="preserve"> of </t>
    </r>
    <r>
      <rPr>
        <b/>
        <sz val="18"/>
        <color rgb="FF000000"/>
        <rFont val="Arial"/>
        <family val="2"/>
      </rPr>
      <t xml:space="preserve">Danville
</t>
    </r>
    <r>
      <rPr>
        <sz val="14"/>
        <color rgb="FF000000"/>
        <rFont val="Arial"/>
        <family val="2"/>
      </rPr>
      <t xml:space="preserve">Form Due Date: </t>
    </r>
    <r>
      <rPr>
        <b/>
        <sz val="14"/>
        <color rgb="FF000000"/>
        <rFont val="Arial"/>
        <family val="2"/>
      </rPr>
      <t xml:space="preserve">20 Days after the </t>
    </r>
    <r>
      <rPr>
        <b/>
        <sz val="14"/>
        <color rgb="FF000000"/>
        <rFont val="Arial"/>
        <family val="2"/>
      </rPr>
      <t>Town</t>
    </r>
    <r>
      <rPr>
        <b/>
        <sz val="14"/>
        <color rgb="FF000000"/>
        <rFont val="Arial"/>
        <family val="2"/>
      </rPr>
      <t xml:space="preserve"> Meeting</t>
    </r>
  </si>
  <si>
    <r>
      <rPr>
        <b/>
        <sz val="10"/>
        <color rgb="FF000000"/>
        <rFont val="Arial"/>
        <family val="2"/>
      </rPr>
      <t xml:space="preserve">For assistance please contact the NH DRA Municipal and Property Division
</t>
    </r>
    <r>
      <rPr>
        <sz val="10"/>
        <color rgb="FF000000"/>
        <rFont val="Arial"/>
        <family val="2"/>
      </rPr>
      <t xml:space="preserve">P: (603) 230-5090   F: (603) 230-5947   </t>
    </r>
    <r>
      <rPr>
        <u/>
        <sz val="10"/>
        <color rgb="FF0000FF"/>
        <rFont val="Arial"/>
        <family val="2"/>
      </rPr>
      <t>http://www.revenue.nh.gov/mun-prop/</t>
    </r>
  </si>
  <si>
    <r>
      <rPr>
        <b/>
        <sz val="10"/>
        <color rgb="FF000000"/>
        <rFont val="Arial"/>
        <family val="2"/>
      </rPr>
      <t xml:space="preserve">BUDGET COMMITTEE CERTIFICATION
</t>
    </r>
    <r>
      <rPr>
        <sz val="10"/>
        <color rgb="FF000000"/>
        <rFont val="Arial"/>
        <family val="2"/>
      </rPr>
      <t>Under penalties of perjury, I declare that I have examined the information contained in this form and to the best of my belief it is true, correct and complete.</t>
    </r>
  </si>
  <si>
    <t>Budget Committee Members</t>
  </si>
  <si>
    <t>Printed Name</t>
  </si>
  <si>
    <t>Signature</t>
  </si>
  <si>
    <t/>
  </si>
  <si>
    <r>
      <rPr>
        <sz val="10"/>
        <color rgb="FF000000"/>
        <rFont val="Arial"/>
        <family val="2"/>
      </rPr>
      <t xml:space="preserve">A copy of this signature page must be signed and submitted to the NHDRA at the following address:
</t>
    </r>
    <r>
      <rPr>
        <b/>
        <sz val="10"/>
        <color rgb="FF000000"/>
        <rFont val="Arial"/>
        <family val="2"/>
      </rPr>
      <t xml:space="preserve">NH DEPARTMENT OF REVENUE ADMINISTRATION
</t>
    </r>
    <r>
      <rPr>
        <b/>
        <sz val="10"/>
        <color rgb="FF000000"/>
        <rFont val="Arial"/>
        <family val="2"/>
      </rPr>
      <t xml:space="preserve">MUNICIPAL AND PROPERTY DIVISON
</t>
    </r>
    <r>
      <rPr>
        <b/>
        <sz val="10"/>
        <color rgb="FF000000"/>
        <rFont val="Arial"/>
        <family val="2"/>
      </rPr>
      <t>P.O.BOX 487, CONCORD, NH 03302-0487</t>
    </r>
  </si>
  <si>
    <t>Appropriations</t>
  </si>
  <si>
    <t>Account Code</t>
  </si>
  <si>
    <t>Description</t>
  </si>
  <si>
    <t>Warrant Article #</t>
  </si>
  <si>
    <t>Appropriations Prior Year as Approved by DRA</t>
  </si>
  <si>
    <t>Actual Expenditures Prior Year</t>
  </si>
  <si>
    <r>
      <rPr>
        <b/>
        <sz val="7"/>
        <color rgb="FF000000"/>
        <rFont val="Tahoma"/>
        <family val="2"/>
      </rPr>
      <t>Selectmen's</t>
    </r>
    <r>
      <rPr>
        <b/>
        <sz val="7"/>
        <color rgb="FF000000"/>
        <rFont val="Tahoma"/>
        <family val="2"/>
      </rPr>
      <t xml:space="preserve"> Appropriations Ensuing FY (Recommended)</t>
    </r>
  </si>
  <si>
    <r>
      <rPr>
        <b/>
        <sz val="7"/>
        <color rgb="FF000000"/>
        <rFont val="Tahoma"/>
        <family val="2"/>
      </rPr>
      <t>Selectmen's</t>
    </r>
    <r>
      <rPr>
        <b/>
        <sz val="7"/>
        <color rgb="FF000000"/>
        <rFont val="Tahoma"/>
        <family val="2"/>
      </rPr>
      <t xml:space="preserve"> Appropriations Ensuing FY (Not Recommended)</t>
    </r>
  </si>
  <si>
    <t>Budget Committee's Appropriations Ensuing FY (Recommended)</t>
  </si>
  <si>
    <t>Budget Committee's Appropriations Ensuing FY  (Not Recommended)</t>
  </si>
  <si>
    <t>General Government</t>
  </si>
  <si>
    <t>0000-0000</t>
  </si>
  <si>
    <t>Collective Bargaining</t>
  </si>
  <si>
    <t>4130-4139</t>
  </si>
  <si>
    <t>Executive</t>
  </si>
  <si>
    <t>4140-4149</t>
  </si>
  <si>
    <t>Election, Registration, and Vital Statistics</t>
  </si>
  <si>
    <t>4150-4151</t>
  </si>
  <si>
    <t>Financial Administration</t>
  </si>
  <si>
    <t>4152</t>
  </si>
  <si>
    <t>Revaluation of Property</t>
  </si>
  <si>
    <t>4153</t>
  </si>
  <si>
    <t>Legal Expense</t>
  </si>
  <si>
    <t>4155-4159</t>
  </si>
  <si>
    <t>Personnel Administration</t>
  </si>
  <si>
    <t>4191-4193</t>
  </si>
  <si>
    <t>Planning and Zoning</t>
  </si>
  <si>
    <t>4194</t>
  </si>
  <si>
    <t>General Government Buildings</t>
  </si>
  <si>
    <t>4195</t>
  </si>
  <si>
    <t>Cemeteries</t>
  </si>
  <si>
    <t>4196</t>
  </si>
  <si>
    <t>Insurance</t>
  </si>
  <si>
    <t>4197</t>
  </si>
  <si>
    <t>Advertising and Regional Association</t>
  </si>
  <si>
    <t>4199</t>
  </si>
  <si>
    <t>Other General Government</t>
  </si>
  <si>
    <t>Public Safety</t>
  </si>
  <si>
    <t>4210-4214</t>
  </si>
  <si>
    <t>Police</t>
  </si>
  <si>
    <t>4215-4219</t>
  </si>
  <si>
    <t>Ambulance</t>
  </si>
  <si>
    <t>4220-4229</t>
  </si>
  <si>
    <t>Fire</t>
  </si>
  <si>
    <t>4240-4249</t>
  </si>
  <si>
    <t>Building Inspection</t>
  </si>
  <si>
    <t>4290-4298</t>
  </si>
  <si>
    <t>Emergency Management</t>
  </si>
  <si>
    <t>4299</t>
  </si>
  <si>
    <t>Other (Including Communications)</t>
  </si>
  <si>
    <t>Airport/Aviation Center</t>
  </si>
  <si>
    <t>4301-4309</t>
  </si>
  <si>
    <t>Airport Operations</t>
  </si>
  <si>
    <t>Highways and Streets</t>
  </si>
  <si>
    <t>4311</t>
  </si>
  <si>
    <t>Administration</t>
  </si>
  <si>
    <t>4312</t>
  </si>
  <si>
    <t>4313</t>
  </si>
  <si>
    <t>Bridges</t>
  </si>
  <si>
    <t>4316</t>
  </si>
  <si>
    <t>Street Lighting</t>
  </si>
  <si>
    <t>4319</t>
  </si>
  <si>
    <t>Other</t>
  </si>
  <si>
    <t>Sanitation</t>
  </si>
  <si>
    <t>4321</t>
  </si>
  <si>
    <t>4323</t>
  </si>
  <si>
    <t>Solid Waste Collection</t>
  </si>
  <si>
    <t>4324</t>
  </si>
  <si>
    <t>Solid Waste Disposal</t>
  </si>
  <si>
    <t>4325</t>
  </si>
  <si>
    <t>Solid Waste Cleanup</t>
  </si>
  <si>
    <t>4326-4329</t>
  </si>
  <si>
    <t>Sewage Collection, Disposal and Other</t>
  </si>
  <si>
    <t>Water Distribution and Treatment</t>
  </si>
  <si>
    <t>4331</t>
  </si>
  <si>
    <t>4332</t>
  </si>
  <si>
    <t>Water Services</t>
  </si>
  <si>
    <t>4335-4339</t>
  </si>
  <si>
    <t>Water Treatment, Conservation and Other</t>
  </si>
  <si>
    <t>Electric</t>
  </si>
  <si>
    <t>4351-4352</t>
  </si>
  <si>
    <t>Administration and Generation</t>
  </si>
  <si>
    <t>4353</t>
  </si>
  <si>
    <t>Purchase Costs</t>
  </si>
  <si>
    <t>4354</t>
  </si>
  <si>
    <t>Electric Equipment Maintenance</t>
  </si>
  <si>
    <t>4359</t>
  </si>
  <si>
    <t>Other Electric Costs</t>
  </si>
  <si>
    <t>Health</t>
  </si>
  <si>
    <t>4411</t>
  </si>
  <si>
    <t>4414</t>
  </si>
  <si>
    <t>Pest Control</t>
  </si>
  <si>
    <t>4415-4419</t>
  </si>
  <si>
    <t>Health Agencies, Hospitals, and Other</t>
  </si>
  <si>
    <t>Welfare</t>
  </si>
  <si>
    <t>4441-4442</t>
  </si>
  <si>
    <t>Administration and Direct Assistance</t>
  </si>
  <si>
    <t>4444</t>
  </si>
  <si>
    <t>Intergovernmental Welfare Payments</t>
  </si>
  <si>
    <t>4445-4449</t>
  </si>
  <si>
    <t>Vendor Payments and Other</t>
  </si>
  <si>
    <t>Culture and Recreation</t>
  </si>
  <si>
    <t>4520-4529</t>
  </si>
  <si>
    <t>Parks and Recreation</t>
  </si>
  <si>
    <t>4550-4559</t>
  </si>
  <si>
    <t>Library</t>
  </si>
  <si>
    <t>4583</t>
  </si>
  <si>
    <t>Patriotic Purposes</t>
  </si>
  <si>
    <t>4589</t>
  </si>
  <si>
    <t>Other Culture and Recreation</t>
  </si>
  <si>
    <t>Conservation and Development</t>
  </si>
  <si>
    <t>4611-4612</t>
  </si>
  <si>
    <t>Administration and Purchasing of Natural Resources</t>
  </si>
  <si>
    <t>4619</t>
  </si>
  <si>
    <t>Other Conservation</t>
  </si>
  <si>
    <t>4631-4632</t>
  </si>
  <si>
    <t>Redevelopment and Housing</t>
  </si>
  <si>
    <t>4651-4659</t>
  </si>
  <si>
    <t>Economic Development</t>
  </si>
  <si>
    <t>Debt Service</t>
  </si>
  <si>
    <t>4711</t>
  </si>
  <si>
    <t>Long Term Bonds and Notes - Principal</t>
  </si>
  <si>
    <t>4721</t>
  </si>
  <si>
    <t>Long Term Bonds and Notes - Interest</t>
  </si>
  <si>
    <t>4723</t>
  </si>
  <si>
    <t>Tax Anticipation Notes - Interest</t>
  </si>
  <si>
    <t>4790-4799</t>
  </si>
  <si>
    <t>Other Debt Service</t>
  </si>
  <si>
    <t>Capital Outlay</t>
  </si>
  <si>
    <t>4901</t>
  </si>
  <si>
    <t>Land</t>
  </si>
  <si>
    <t>4902</t>
  </si>
  <si>
    <t>Machinery, Vehicles, and Equipment</t>
  </si>
  <si>
    <t>4903</t>
  </si>
  <si>
    <t>Buildings</t>
  </si>
  <si>
    <t>4909</t>
  </si>
  <si>
    <t>Improvements Other than Buildings</t>
  </si>
  <si>
    <t>Operating Transfers Out</t>
  </si>
  <si>
    <t>4912</t>
  </si>
  <si>
    <t>To Special Revenue Fund</t>
  </si>
  <si>
    <t>4913</t>
  </si>
  <si>
    <t>To Capital Projects Fund</t>
  </si>
  <si>
    <t>4914A</t>
  </si>
  <si>
    <t>To Proprietary Fund - Airport</t>
  </si>
  <si>
    <t>4914E</t>
  </si>
  <si>
    <t>To Proprietary Fund - Electric</t>
  </si>
  <si>
    <t>4914S</t>
  </si>
  <si>
    <t>To Proprietary Fund - Sewer</t>
  </si>
  <si>
    <t>4914W</t>
  </si>
  <si>
    <t>To Proprietary Fund - Water</t>
  </si>
  <si>
    <t>4918</t>
  </si>
  <si>
    <t>To Non-Expendable Trust Funds</t>
  </si>
  <si>
    <t>4919</t>
  </si>
  <si>
    <t>To Agency Funds</t>
  </si>
  <si>
    <t>Total Proposed Appropriations</t>
  </si>
  <si>
    <t>Special Warrant Articles</t>
  </si>
  <si>
    <t>Purpose of Appropriation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</si>
  <si>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Appropriations Ensuing FY (Recommended)</t>
    </r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</si>
  <si>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Appropriations Ensuing FY (Not Recommended)</t>
    </r>
  </si>
  <si>
    <t>To Health Maintenance Trust Funds</t>
  </si>
  <si>
    <t>Purpose:</t>
  </si>
  <si>
    <t>To Capital Reserve Fund</t>
  </si>
  <si>
    <t>Special Articles Recommended</t>
  </si>
  <si>
    <t>Individual Warrant Articles</t>
  </si>
  <si>
    <t>Colby Memorial Library Expend Interest</t>
  </si>
  <si>
    <t>Individual Articles Recommended</t>
  </si>
  <si>
    <t>Revenues</t>
  </si>
  <si>
    <t>Actual Revenues Prior Year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</si>
  <si>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Estimated Revenues</t>
    </r>
  </si>
  <si>
    <t>Budget Committee's Estimated Revenues</t>
  </si>
  <si>
    <t>3120</t>
  </si>
  <si>
    <t>Land Use Change Tax - General Fund</t>
  </si>
  <si>
    <t>3180</t>
  </si>
  <si>
    <t>Resident Tax</t>
  </si>
  <si>
    <t>3185</t>
  </si>
  <si>
    <t>Yield Tax</t>
  </si>
  <si>
    <t>3186</t>
  </si>
  <si>
    <t>Payment in Lieu of Taxes</t>
  </si>
  <si>
    <t>3187</t>
  </si>
  <si>
    <t>Excavation Tax</t>
  </si>
  <si>
    <t>3189</t>
  </si>
  <si>
    <t>Other Taxes</t>
  </si>
  <si>
    <t>3190</t>
  </si>
  <si>
    <t>Interest and Penalties on Delinquent Taxes</t>
  </si>
  <si>
    <t>9991</t>
  </si>
  <si>
    <t>Inventory Penalties</t>
  </si>
  <si>
    <t>Licenses, Permits, and Fees</t>
  </si>
  <si>
    <t>3210</t>
  </si>
  <si>
    <t>Business Licenses and Permits</t>
  </si>
  <si>
    <t>3220</t>
  </si>
  <si>
    <t>Motor Vehicle Permit Fees</t>
  </si>
  <si>
    <t>3230</t>
  </si>
  <si>
    <t>Building Permits</t>
  </si>
  <si>
    <t>3290</t>
  </si>
  <si>
    <t>Other Licenses, Permits, and Fees</t>
  </si>
  <si>
    <t>3311-3319</t>
  </si>
  <si>
    <t>From Federal Government</t>
  </si>
  <si>
    <t>State Sources</t>
  </si>
  <si>
    <t>3351</t>
  </si>
  <si>
    <t>Shared Revenues</t>
  </si>
  <si>
    <t>3352</t>
  </si>
  <si>
    <t>Meals and Rooms Tax Distribution</t>
  </si>
  <si>
    <t>3353</t>
  </si>
  <si>
    <t>Highway Block Grant</t>
  </si>
  <si>
    <t>3354</t>
  </si>
  <si>
    <t>Water Pollution Grant</t>
  </si>
  <si>
    <t>3355</t>
  </si>
  <si>
    <t>Housing and Community Development</t>
  </si>
  <si>
    <t>3356</t>
  </si>
  <si>
    <t>State and Federal Forest Land Reimbursement</t>
  </si>
  <si>
    <t>3357</t>
  </si>
  <si>
    <t>Flood Control Reimbursement</t>
  </si>
  <si>
    <t>3359</t>
  </si>
  <si>
    <t>Other (Including Railroad Tax)</t>
  </si>
  <si>
    <t>3379</t>
  </si>
  <si>
    <t>From Other Governments</t>
  </si>
  <si>
    <t>Charges for Services</t>
  </si>
  <si>
    <t>3401-3406</t>
  </si>
  <si>
    <t>Income from Departments</t>
  </si>
  <si>
    <t>3409</t>
  </si>
  <si>
    <t>Other Charges</t>
  </si>
  <si>
    <t>Miscellaneous Revenues</t>
  </si>
  <si>
    <t>3501</t>
  </si>
  <si>
    <t>Sale of Municipal Property</t>
  </si>
  <si>
    <t>3502</t>
  </si>
  <si>
    <t>Interest on Investments</t>
  </si>
  <si>
    <t>3503-3509</t>
  </si>
  <si>
    <t>Interfund Operating Transfers In</t>
  </si>
  <si>
    <t>3912</t>
  </si>
  <si>
    <t>From Special Revenue Funds</t>
  </si>
  <si>
    <t>3913</t>
  </si>
  <si>
    <t>From Capital Projects Funds</t>
  </si>
  <si>
    <t>3914A</t>
  </si>
  <si>
    <t>From Enterprise Funds: Airport (Offset)</t>
  </si>
  <si>
    <t>3914E</t>
  </si>
  <si>
    <t>From Enterprise Funds: Electric (Offset)</t>
  </si>
  <si>
    <t>3914O</t>
  </si>
  <si>
    <t>From Enterprise Funds: Other (Offset)</t>
  </si>
  <si>
    <t>3914S</t>
  </si>
  <si>
    <t>From Enterprise Funds: Sewer (Offset)</t>
  </si>
  <si>
    <t>3914W</t>
  </si>
  <si>
    <t>From Enterprise Funds: Water (Offset)</t>
  </si>
  <si>
    <t>3915</t>
  </si>
  <si>
    <t>From Capital Reserve Funds</t>
  </si>
  <si>
    <t>3916</t>
  </si>
  <si>
    <t>From Trust and Fiduciary Funds</t>
  </si>
  <si>
    <t>3917</t>
  </si>
  <si>
    <t>From Conservation Funds</t>
  </si>
  <si>
    <t>Other Financing Sources</t>
  </si>
  <si>
    <t>3934</t>
  </si>
  <si>
    <t>Proceeds from Long Term Bonds and Notes</t>
  </si>
  <si>
    <t>9998</t>
  </si>
  <si>
    <t>Amount Voted from Fund Balance</t>
  </si>
  <si>
    <t>9999</t>
  </si>
  <si>
    <t>Fund Balance to Reduce Taxes</t>
  </si>
  <si>
    <t>Total Estimated Revenues and Credits</t>
  </si>
  <si>
    <t>Budget Summary</t>
  </si>
  <si>
    <t>Item</t>
  </si>
  <si>
    <t>Prior Year Adopted Budget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</si>
  <si>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Recommended Budget</t>
    </r>
  </si>
  <si>
    <t>Budget Committee's Recommended Budget</t>
  </si>
  <si>
    <t>Operating Budget Appropriations Recommended</t>
  </si>
  <si>
    <t>Special Warrant Articles Recommended</t>
  </si>
  <si>
    <t>Individual Warrant Articles Recommended</t>
  </si>
  <si>
    <t>TOTAL Appropriations Recommended</t>
  </si>
  <si>
    <t>Less: Amount of Estimated Revenues &amp; Credits</t>
  </si>
  <si>
    <t>Estimated Amount of Taxes to be Raised</t>
  </si>
  <si>
    <t>Budget Committee Supplemental Schedule</t>
  </si>
  <si>
    <t>1. Total Recommended  by Budget Committee</t>
  </si>
  <si>
    <t>Less Exclusions:</t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</si>
  <si>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2. Principal: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</si>
  <si>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3. Interest: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</si>
  <si>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4. Capital outlays funded from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</si>
  <si>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5. Mandatory Assessments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</si>
  <si>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 xml:space="preserve">6. Total Exclusions </t>
    </r>
    <r>
      <rPr>
        <i/>
        <sz val="9"/>
        <color rgb="FF000000"/>
        <rFont val="Tahoma"/>
        <family val="2"/>
      </rPr>
      <t>(Sum of Lines 2 through 5 above)</t>
    </r>
  </si>
  <si>
    <r>
      <rPr>
        <b/>
        <sz val="9"/>
        <color rgb="FF000000"/>
        <rFont val="Tahoma"/>
        <family val="2"/>
      </rPr>
      <t xml:space="preserve">7. Amount Recommended, Less Exclusions </t>
    </r>
    <r>
      <rPr>
        <b/>
        <i/>
        <sz val="9"/>
        <color rgb="FF000000"/>
        <rFont val="Tahoma"/>
        <family val="2"/>
      </rPr>
      <t>(Line 1 less Line 6)</t>
    </r>
  </si>
  <si>
    <r>
      <rPr>
        <sz val="9"/>
        <color rgb="FF000000"/>
        <rFont val="Tahoma"/>
        <family val="2"/>
      </rPr>
      <t xml:space="preserve">8. 10% of Amount Recommended, Less Exclusions </t>
    </r>
    <r>
      <rPr>
        <i/>
        <sz val="9"/>
        <color rgb="FF000000"/>
        <rFont val="Tahoma"/>
        <family val="2"/>
      </rPr>
      <t>(Line 7 x 10%)</t>
    </r>
  </si>
  <si>
    <t>Collective Bargaining Cost Items:</t>
  </si>
  <si>
    <t>9. Recommended Cost Items (Prior to Meeting)</t>
  </si>
  <si>
    <t>10. Voted Cost Items (Voted at Meeting)</t>
  </si>
  <si>
    <r>
      <rPr>
        <sz val="9"/>
        <color rgb="FF000000"/>
        <rFont val="Tahoma"/>
        <family val="2"/>
      </rPr>
      <t xml:space="preserve">11. Amount voted over recommended amount </t>
    </r>
    <r>
      <rPr>
        <i/>
        <sz val="9"/>
        <color rgb="FF000000"/>
        <rFont val="Tahoma"/>
        <family val="2"/>
      </rPr>
      <t>(Difference of Lines 9 and 10)</t>
    </r>
  </si>
  <si>
    <t>Mandatory Water &amp; Waste Treatment Facilities (RSA 32:21):</t>
  </si>
  <si>
    <t>12. Amount Recommended (Prior to Meeting)</t>
  </si>
  <si>
    <t>13. Amount Voted (Voted at Meeting)</t>
  </si>
  <si>
    <r>
      <rPr>
        <sz val="9"/>
        <color rgb="FF000000"/>
        <rFont val="Tahoma"/>
        <family val="2"/>
      </rPr>
      <t xml:space="preserve">14. Amount voted over recommended amount </t>
    </r>
    <r>
      <rPr>
        <i/>
        <sz val="9"/>
        <color rgb="FF000000"/>
        <rFont val="Tahoma"/>
        <family val="2"/>
      </rPr>
      <t>(Difference of Lines 12 and 13)</t>
    </r>
  </si>
  <si>
    <t>15. Bond Override (RSA 32:18-a), Amount Voted</t>
  </si>
  <si>
    <t>BoS</t>
  </si>
  <si>
    <t>BudCom</t>
  </si>
  <si>
    <t>% of</t>
  </si>
  <si>
    <t>Revenue Budget</t>
  </si>
  <si>
    <t>3100 Revenue from Taxes</t>
  </si>
  <si>
    <t>3110 Property Taxes</t>
  </si>
  <si>
    <t>3110.01 Property Tax</t>
  </si>
  <si>
    <t>3110.90 Overlay</t>
  </si>
  <si>
    <t>Total 3110 Property Taxes</t>
  </si>
  <si>
    <t>3120 Land Use Change Taxes</t>
  </si>
  <si>
    <t>3120. Land Use Change Taxes</t>
  </si>
  <si>
    <t>Total 3120 Land Use Change Taxes</t>
  </si>
  <si>
    <t>3180 Resident Taxes</t>
  </si>
  <si>
    <t>3180. Resident Taxes</t>
  </si>
  <si>
    <t>Total 3180 Resident Taxes</t>
  </si>
  <si>
    <t>3185 Yield Taxes</t>
  </si>
  <si>
    <t>3185.01 Yield Tax</t>
  </si>
  <si>
    <t>3185 Yield Taxes - Other (Timber Tax)</t>
  </si>
  <si>
    <t>Total 3185 Yield Taxes</t>
  </si>
  <si>
    <t>3186 Payment In Lieu of Taxes</t>
  </si>
  <si>
    <t>3186. Payment In Lieu of Taxes</t>
  </si>
  <si>
    <t>3187 Excavation Taxes</t>
  </si>
  <si>
    <t>3187.01 Gravel/Excavation Tax</t>
  </si>
  <si>
    <t>3187 Excavation Taxes - Other</t>
  </si>
  <si>
    <t>Total 3187 Excavation Taxes</t>
  </si>
  <si>
    <t>3189 Other Taxes</t>
  </si>
  <si>
    <t>3189. Other Taxes</t>
  </si>
  <si>
    <t>3190 Tax Penalties &amp; Interest</t>
  </si>
  <si>
    <t>3190.01 Property Tax Interest</t>
  </si>
  <si>
    <t>3190 Tax Penalties &amp; Interest - Other</t>
  </si>
  <si>
    <t>Total 3190 Tax Penalties &amp; Interest</t>
  </si>
  <si>
    <t>3191 Tax Lien Costs</t>
  </si>
  <si>
    <t>3191.00 Tax Lien Costs</t>
  </si>
  <si>
    <t>Total 3191 Tax Lien Costs</t>
  </si>
  <si>
    <t>3192 Interest after Lien Execution</t>
  </si>
  <si>
    <t>3192.02 Interest after Lien Execution</t>
  </si>
  <si>
    <t>3192 Interest atfter Lien Execution - Other</t>
  </si>
  <si>
    <t>Total 3192 Interest after Lien Execution</t>
  </si>
  <si>
    <t>3193 Redemption Fees</t>
  </si>
  <si>
    <t>3193.02 Redemption Fees</t>
  </si>
  <si>
    <t>3193 Redemption Fees - Other</t>
  </si>
  <si>
    <t>Total 3193 Redemption Fees</t>
  </si>
  <si>
    <t>3194 Mortgage Fees</t>
  </si>
  <si>
    <t>3194.02 Mortgage Fees</t>
  </si>
  <si>
    <t>3194 Mortgage Fees - Other</t>
  </si>
  <si>
    <t>Total 3194 Mortgage Fees</t>
  </si>
  <si>
    <t>3195 Yield Tax Interest</t>
  </si>
  <si>
    <t>3195.01 Yield Tax Interest</t>
  </si>
  <si>
    <t>31951 Yield Tax Interest - Other</t>
  </si>
  <si>
    <t>Total 3195 Yield Tax Interest</t>
  </si>
  <si>
    <t>3196 Gravel/Excavation Tax Interest</t>
  </si>
  <si>
    <t>3196.01 Gravel/Excavation Tax Interest</t>
  </si>
  <si>
    <t>3196 Gravel/Excavation Tax Interest - Other</t>
  </si>
  <si>
    <t>Total 3196 Gravel/Excavation Tax Interest</t>
  </si>
  <si>
    <t>3198 Returned Check Fees - Tax Collector</t>
  </si>
  <si>
    <t>3198.00 Returned Check Fees - Tax Collector</t>
  </si>
  <si>
    <t>Total 3198 Returned Check Fees - Tax Collector</t>
  </si>
  <si>
    <t>Total 3100 Revenue from Taxes</t>
  </si>
  <si>
    <t>3200 Revenue - Licenses, Permits, Fees</t>
  </si>
  <si>
    <t>3210 Business Licenses</t>
  </si>
  <si>
    <t>3210.40 UCC Fillings &amp; Certificates</t>
  </si>
  <si>
    <t>Total 3210 Business Licenses</t>
  </si>
  <si>
    <t>3220 Motor Vechicle Fees</t>
  </si>
  <si>
    <t>3220.10 Motor Vehicle Permits (Decals)</t>
  </si>
  <si>
    <t>3220.20 Motor Vehicle Permit Fees</t>
  </si>
  <si>
    <t>3220.30 Motor Vehicle Registration Fees</t>
  </si>
  <si>
    <t>3220.40 Motor Vehicle Title Fees</t>
  </si>
  <si>
    <t>3220 Motor Vehicle Fees - Other</t>
  </si>
  <si>
    <t>Total 3220 Motor Vehicle Fees</t>
  </si>
  <si>
    <t>3230 Building &amp; Code Permits</t>
  </si>
  <si>
    <t>3230.10 Building Permits</t>
  </si>
  <si>
    <t>3230.20 Electrical Permits</t>
  </si>
  <si>
    <t>3230.40 Plumbing Permits</t>
  </si>
  <si>
    <t>3230.50 Septic Permits</t>
  </si>
  <si>
    <t>3230.60 Fire Inspection</t>
  </si>
  <si>
    <t>3230 Building &amp; Code Permits - Other</t>
  </si>
  <si>
    <t>Total 3230 Building &amp; Code Permits</t>
  </si>
  <si>
    <t>3290 Other Licesnses, Fees</t>
  </si>
  <si>
    <t>3290.10 Dog Licenses</t>
  </si>
  <si>
    <t>3290.20 Dog License Fines</t>
  </si>
  <si>
    <t>3290.30 Marriage Licenses</t>
  </si>
  <si>
    <t>3290.40 Marriage License Fees</t>
  </si>
  <si>
    <t>3290.50 Certified Copies</t>
  </si>
  <si>
    <t>3290.80 Fees charged for NSF</t>
  </si>
  <si>
    <t>3290.81 INS Checks</t>
  </si>
  <si>
    <t>3290.90 Filing Fees</t>
  </si>
  <si>
    <t>3290 Other Licenses, Fees - Other</t>
  </si>
  <si>
    <t>Total 3290 Other Licenses, Fees</t>
  </si>
  <si>
    <t>3291 Returned Check Fees - Town Clerk</t>
  </si>
  <si>
    <t>3291.01 Town Clerk Overcharges</t>
  </si>
  <si>
    <t>3291.10 Returned Check Fees - Town Clerk</t>
  </si>
  <si>
    <t>Total 3200 Revenue - Licenses, Permits, Fees</t>
  </si>
  <si>
    <t xml:space="preserve">3300 </t>
  </si>
  <si>
    <t>3319 Other Federal Grants &amp; Reimbursements</t>
  </si>
  <si>
    <t>3319.10 Environmental Protection Agency</t>
  </si>
  <si>
    <t>3319.20 Federal Emergency Management Agency</t>
  </si>
  <si>
    <t>3319.30 COPS Grant</t>
  </si>
  <si>
    <t>3319.40 941 Refund</t>
  </si>
  <si>
    <t>3319.50 IRS Treasury 310 Miscellaneous Payment</t>
  </si>
  <si>
    <t>3319 Other Federal Grants &amp; Reimbursements - Other</t>
  </si>
  <si>
    <t>Total 3319 Other Federal Grants &amp; Reimbursements</t>
  </si>
  <si>
    <t>3350 Revenue from State of NH</t>
  </si>
  <si>
    <t>3351.10 Shared Revenue Block Grant</t>
  </si>
  <si>
    <t>3352.10 Room and Meal Tax</t>
  </si>
  <si>
    <t>3353.10 Highway Block Grant</t>
  </si>
  <si>
    <t>3354.10 Water Pollution Grants</t>
  </si>
  <si>
    <t>3355.10 Housing &amp; Community Development</t>
  </si>
  <si>
    <t>3356.11 State &amp; Federal Lands Reimbursement</t>
  </si>
  <si>
    <t>3357.10 Flood Control Reimbursement</t>
  </si>
  <si>
    <t>Total 3350 Revenue from State of NH</t>
  </si>
  <si>
    <t>3359 Other State Grants &amp; Reimbursements</t>
  </si>
  <si>
    <t>3359.10 Disaster Relief</t>
  </si>
  <si>
    <t>3359.11 Police Enforcement Grants</t>
  </si>
  <si>
    <t>3359.12 Rooms &amp; Meals Tax</t>
  </si>
  <si>
    <t>3359.13 Witness Fees</t>
  </si>
  <si>
    <t>3359.14 State Refunds</t>
  </si>
  <si>
    <t>3359.15 Forest Land</t>
  </si>
  <si>
    <t>3359.16 HHW Collection</t>
  </si>
  <si>
    <t>3359.17 State of NH Safety Grant</t>
  </si>
  <si>
    <t>3359.18 Police Taser Grant 2006</t>
  </si>
  <si>
    <t>3359.19 Mosquito Control Grant</t>
  </si>
  <si>
    <t>3359.30 PD-SORP</t>
  </si>
  <si>
    <t>3359.31 '08 Ice Storm State Match</t>
  </si>
  <si>
    <t>3359 Other State Grants &amp; Reimbursements - Other</t>
  </si>
  <si>
    <t>Total 3359 Other State Grants &amp; Reimbursements</t>
  </si>
  <si>
    <t>3379 Intergovernmental Revenue</t>
  </si>
  <si>
    <t>3379.30 Local Government Reimbursements</t>
  </si>
  <si>
    <t>Total 3379 Intergovernmental Revenue</t>
  </si>
  <si>
    <t>Total 3300</t>
  </si>
  <si>
    <t xml:space="preserve">3400 </t>
  </si>
  <si>
    <t>3401 Income From Departments</t>
  </si>
  <si>
    <t>3401.20 PB Application Fees</t>
  </si>
  <si>
    <t>3401.21 PB Sale of Ordinances</t>
  </si>
  <si>
    <t>3401.22 PB Misc. Revenue</t>
  </si>
  <si>
    <t>3401.23 PB Legal/Eng Riembursements</t>
  </si>
  <si>
    <t>3401.25 Perc Tests</t>
  </si>
  <si>
    <t>3401.26 PB Recording Fees</t>
  </si>
  <si>
    <t>3401.27 PB Mileage Reimbursement</t>
  </si>
  <si>
    <t>3401.30 ZBA Application fees</t>
  </si>
  <si>
    <t>3401.40 PD Report Copies</t>
  </si>
  <si>
    <t>3401.41 PD Pistol Permits</t>
  </si>
  <si>
    <t>3401.42 PD Special Details Revenue</t>
  </si>
  <si>
    <t>3401.43 AC Misc. Income</t>
  </si>
  <si>
    <t>3401.44 PD Misc. Income</t>
  </si>
  <si>
    <t>3401.50 FD Report Copies</t>
  </si>
  <si>
    <t>3401.51 FD Misc. Revenue</t>
  </si>
  <si>
    <t>3401.52 AM Ambulance Charges</t>
  </si>
  <si>
    <t>3401.60 HW Plowing Service Fees</t>
  </si>
  <si>
    <t>3401.65 HW Driveway Permits</t>
  </si>
  <si>
    <t>3401.70 · TF Forestry Operations</t>
  </si>
  <si>
    <t>3401.72 Recreation Donations/Gifts</t>
  </si>
  <si>
    <t>3401.80 Welfare Reimbursements</t>
  </si>
  <si>
    <t>3401.81 Welfare Lien Interest</t>
  </si>
  <si>
    <t>3401 Income From Departments - Other</t>
  </si>
  <si>
    <t>Total 3401 Income From Departments</t>
  </si>
  <si>
    <t>3409 Other Charges</t>
  </si>
  <si>
    <t>3409. Other Charges</t>
  </si>
  <si>
    <t>Total 3409 Other Charges</t>
  </si>
  <si>
    <t>Total 3400</t>
  </si>
  <si>
    <t xml:space="preserve">3500 </t>
  </si>
  <si>
    <t>3501 Sale of Town Property</t>
  </si>
  <si>
    <t>3501.10 Sale of Town Owned Property</t>
  </si>
  <si>
    <t>3501.20 Sale of Cemetery Lots</t>
  </si>
  <si>
    <t>3501.30 Sale of Tax Deeded Property</t>
  </si>
  <si>
    <t>3501.40 Copy of Tax Cards/Petty Cash</t>
  </si>
  <si>
    <t>3501.50 Sale of Tax Maps</t>
  </si>
  <si>
    <t>3501.60 Sale of Checklist</t>
  </si>
  <si>
    <t>3501.70 Other</t>
  </si>
  <si>
    <t>3501 Sale of Town Property - Other</t>
  </si>
  <si>
    <t>Total 3501 Sale of Town Property</t>
  </si>
  <si>
    <t>3502 Interest on Investments</t>
  </si>
  <si>
    <t>3502.10 Interest on Investments</t>
  </si>
  <si>
    <t>Total 3502 Interest on Investments</t>
  </si>
  <si>
    <t>3503 Rents of Property</t>
  </si>
  <si>
    <t>3503.10 Rents Short-term Use of Facilities</t>
  </si>
  <si>
    <t>3503.20 Rental Income</t>
  </si>
  <si>
    <t>3503.30 Rents/Lease of Municipal Property</t>
  </si>
  <si>
    <t>3503 Rents of Property - Other</t>
  </si>
  <si>
    <t>Total 3503 Rents of Property</t>
  </si>
  <si>
    <t>3504 Fines and Forfeits</t>
  </si>
  <si>
    <t>3504.10 Fines from the Courts</t>
  </si>
  <si>
    <t>3504.11 PD Ordinance Fines</t>
  </si>
  <si>
    <t>3504.12 ACO Fines</t>
  </si>
  <si>
    <t>3504.13 Returned Check Fee</t>
  </si>
  <si>
    <t>3504.14 Local Restitution</t>
  </si>
  <si>
    <t>3504.20 Building Inspection fines</t>
  </si>
  <si>
    <t>3504 Fines and Forteits - Other</t>
  </si>
  <si>
    <t>Total 3504 Fines and Forfeits</t>
  </si>
  <si>
    <t>3506 Insurance Dividends &amp; Reimbursements</t>
  </si>
  <si>
    <t>3506.10 Health Insurance Dividends</t>
  </si>
  <si>
    <t>3506.20 Other Dividends</t>
  </si>
  <si>
    <t>3506.30 Health Inc. Stop Loss Reimbursements</t>
  </si>
  <si>
    <t>3506.40 Health Insurance Reimbursements</t>
  </si>
  <si>
    <t>3503.50 Other Health Insurance Reimbursements</t>
  </si>
  <si>
    <t>3506 Insurance Dividends &amp; Reimbursements - Other</t>
  </si>
  <si>
    <t>Total 3506 Insurance Dividends &amp; Reimbursements</t>
  </si>
  <si>
    <t>3508 Contributions and Donations</t>
  </si>
  <si>
    <t>3508.10 Contributions from Other Goverments</t>
  </si>
  <si>
    <t>3508.20 Contributions from Nonpublic Sources</t>
  </si>
  <si>
    <t>3508.30 Contributions - Recreation</t>
  </si>
  <si>
    <t>3508 Contributions and Donations - Other</t>
  </si>
  <si>
    <t>Total 3508 Contributions and Donations</t>
  </si>
  <si>
    <t>3509 Other Miscellaneous Revenue</t>
  </si>
  <si>
    <t>3509.09 Reimbursed Payroll</t>
  </si>
  <si>
    <t>3509-10 Returned Check Fee - Selectmen</t>
  </si>
  <si>
    <t>3509.11 Bank Credits</t>
  </si>
  <si>
    <t>3509.12 Citizens Bank, Colby Highway Trust Fund</t>
  </si>
  <si>
    <t>3509.13 HR Administrations Fees PD Testing</t>
  </si>
  <si>
    <t>3509.15 Franchise Fees</t>
  </si>
  <si>
    <t>3509.16 Unidentified Revenue</t>
  </si>
  <si>
    <t>3509.17 Jan Journal Entry per CC</t>
  </si>
  <si>
    <t>3509.18 Reimbursed Expenses</t>
  </si>
  <si>
    <t>3509.19 Tax Overpayments</t>
  </si>
  <si>
    <t>3509.20 Return - NHRS Town Contribution</t>
  </si>
  <si>
    <t>3509.21 Unanticipated Revenues</t>
  </si>
  <si>
    <t>3509.22 FD Pager Grant Rebate</t>
  </si>
  <si>
    <t>3509.23 Library Reimbursement</t>
  </si>
  <si>
    <t>3509.25 Community Center</t>
  </si>
  <si>
    <t>3509.26 Old Home Day Revenue</t>
  </si>
  <si>
    <t>3509.90 Forfeits - Fail to Perform Dpts</t>
  </si>
  <si>
    <t>3509.91 Park Rent Reimbursement</t>
  </si>
  <si>
    <t>3509.92 Tax, Interest, Penalty, Fees Repayment Agreement</t>
  </si>
  <si>
    <t>3509.93 Sale of Recycle Bins</t>
  </si>
  <si>
    <t>3509.94 Sale of Trash Cart</t>
  </si>
  <si>
    <t>3509.95 Sale of 2nd Cart Stickers</t>
  </si>
  <si>
    <t>3509.97 Overpayment - credit returned</t>
  </si>
  <si>
    <t>3509 Other Miscellaneous Revenue - Other</t>
  </si>
  <si>
    <t>Total 3509 Other Miscellaneous Revenue</t>
  </si>
  <si>
    <t>Total 3500</t>
  </si>
  <si>
    <t xml:space="preserve">3900 </t>
  </si>
  <si>
    <t>3911 Transfers from General Fund</t>
  </si>
  <si>
    <t>3911.  Transfers from General Fund</t>
  </si>
  <si>
    <t>Total 3911 Transfers from General Fund</t>
  </si>
  <si>
    <t>3912 Transfers from Special Reserve Fund</t>
  </si>
  <si>
    <t>3912. Transfers from Special Reserve Fund</t>
  </si>
  <si>
    <t>Total 3912 Transfers from Special Reserve Funds</t>
  </si>
  <si>
    <t>3913 Transfer from Capital Projects</t>
  </si>
  <si>
    <t>3913.   Transfer from Capital Projects</t>
  </si>
  <si>
    <t>Total 3913 Transfer from Capital Projects</t>
  </si>
  <si>
    <t>3914 Transfer from Proprietary Funds</t>
  </si>
  <si>
    <t>3914.   Transfer from Proprietary Funds</t>
  </si>
  <si>
    <t>Total 3914 Transfer from Proprietary Funds</t>
  </si>
  <si>
    <t>3915 Transfers from Capital Reserve Fund</t>
  </si>
  <si>
    <t>3915 Transfers from Capital Reserve Fund - other</t>
  </si>
  <si>
    <t>Total 3915 Transfers from Capital Reserve Fund</t>
  </si>
  <si>
    <t>3916 Transfers from Trust &amp; Agency Fund</t>
  </si>
  <si>
    <t>3916.10 Transfers from Trust &amp; Agency Fund</t>
  </si>
  <si>
    <t>Total 3916 Transfers from Trust &amp; Agency Fund</t>
  </si>
  <si>
    <t>3917 Transfers from Conservation Fund</t>
  </si>
  <si>
    <t>3917.   Transfers from Conservation Fund</t>
  </si>
  <si>
    <t>Total 3917 Transfers from Conservation Fund</t>
  </si>
  <si>
    <t>3918 Recreation CD's</t>
  </si>
  <si>
    <t>3918.   Recreation CD's</t>
  </si>
  <si>
    <t>Total 3918 Recreation CD's</t>
  </si>
  <si>
    <t>3934 Other Financial Sources</t>
  </si>
  <si>
    <t>3934.10 General Obligation Bonds</t>
  </si>
  <si>
    <t>3934.20 Premiums of General Obligation Bonds</t>
  </si>
  <si>
    <t>3934.30 Long Term Notes</t>
  </si>
  <si>
    <t>3934 Other Financial Sources - Other</t>
  </si>
  <si>
    <t>Total 3934 Other Financial Sources</t>
  </si>
  <si>
    <t>Total 3900</t>
  </si>
  <si>
    <t>Amounts VOTED from F/B ("Surplus")</t>
  </si>
  <si>
    <t>Fund Balance ("Surplus") to Reduce Taxes</t>
  </si>
  <si>
    <t>TOTAL INCOME:</t>
  </si>
  <si>
    <t>BoS Budget</t>
  </si>
  <si>
    <t>BoS - BudCom</t>
  </si>
  <si>
    <t>Dept. Budget</t>
  </si>
  <si>
    <t>Default Budget</t>
  </si>
  <si>
    <t>4130 Executive</t>
  </si>
  <si>
    <t>4130.10 Selectmen</t>
  </si>
  <si>
    <t xml:space="preserve"> </t>
  </si>
  <si>
    <t>ex-110 Administratory Salary</t>
  </si>
  <si>
    <t>ex-111 Land Use/Assessing Clerk Salary</t>
  </si>
  <si>
    <t>ex-130 Selectmen Salary</t>
  </si>
  <si>
    <t>ex-131 Sal Trustee</t>
  </si>
  <si>
    <t>ex-132 Cable Salaries</t>
  </si>
  <si>
    <t>ex-341 Telephone</t>
  </si>
  <si>
    <t>ex-349 Software/Support Contracts</t>
  </si>
  <si>
    <t>ex-390 Prof Serv</t>
  </si>
  <si>
    <t>ex-391 Digitize Tax Maps</t>
  </si>
  <si>
    <t>ex-392 Alarm Expenses</t>
  </si>
  <si>
    <t>ex-393 Background Checks</t>
  </si>
  <si>
    <t>ex-415 Cable</t>
  </si>
  <si>
    <t>ex-430 Equipment Repair / Service Contracts</t>
  </si>
  <si>
    <t>ex-440 Property Park Rent</t>
  </si>
  <si>
    <t>ex-530 Advertising</t>
  </si>
  <si>
    <t>ex-550 Printing Expenses</t>
  </si>
  <si>
    <t>ex-560 Dues &amp; Sub</t>
  </si>
  <si>
    <t>ex-610 General Supplies</t>
  </si>
  <si>
    <t>ex-625 Postage</t>
  </si>
  <si>
    <t>ex-670 Books and Periodicals</t>
  </si>
  <si>
    <t>ex-691 Trustee Expenses</t>
  </si>
  <si>
    <t>ex-740 Equipment</t>
  </si>
  <si>
    <t>ex-741 Equipment Repair</t>
  </si>
  <si>
    <t>ex-810 Training</t>
  </si>
  <si>
    <t>ex-821 Mileage Reimbursement</t>
  </si>
  <si>
    <t>ex-829 Safety Training</t>
  </si>
  <si>
    <t>ex-830 Recording Fees</t>
  </si>
  <si>
    <t>4130.10 Selectmen, total</t>
  </si>
  <si>
    <t>4130.30 Town Meeting</t>
  </si>
  <si>
    <t>mtg-390 Mail Prep - Town Reports/Warrants</t>
  </si>
  <si>
    <t>mtg-550 Town Report Printing</t>
  </si>
  <si>
    <t>mtg-551 Sample Ballots/Warrant Mailer Printing</t>
  </si>
  <si>
    <t>mtg-625 Postage Town Reports/Warrants</t>
  </si>
  <si>
    <t>4130.30 Town Meeting, total</t>
  </si>
  <si>
    <t>4130 Executive, total</t>
  </si>
  <si>
    <t>4140 Election, Registration &amp; Stat</t>
  </si>
  <si>
    <t>4140.10 Town Clerk</t>
  </si>
  <si>
    <t>tc-110 Dep. Salary</t>
  </si>
  <si>
    <t>tc-130 Salary</t>
  </si>
  <si>
    <t>tc-190 Fees</t>
  </si>
  <si>
    <t>tc-391 Software Support (Interware)</t>
  </si>
  <si>
    <t>tc-560 Dues &amp; Subscription</t>
  </si>
  <si>
    <t>tc-625 Postage</t>
  </si>
  <si>
    <t>tc-740 Equipment</t>
  </si>
  <si>
    <t>tc-810 Training Seminars</t>
  </si>
  <si>
    <t>tc-820 Town Clerk Refunds</t>
  </si>
  <si>
    <t>tc-821 Mileage Reimbursement</t>
  </si>
  <si>
    <t>tc-830 State Fee - Dog Licenses</t>
  </si>
  <si>
    <t>tc-831 State Fee - Vital Records</t>
  </si>
  <si>
    <t>4140.10 Town Clerk, total</t>
  </si>
  <si>
    <t>4140.20 Voter Registration</t>
  </si>
  <si>
    <t>el-111 Janitor Salary</t>
  </si>
  <si>
    <t>el-120 Ballot Clerk Salary</t>
  </si>
  <si>
    <t>el-130 Supervisors Salary</t>
  </si>
  <si>
    <t>el-131 TC Election Salary</t>
  </si>
  <si>
    <t>el-133 Selectmen Salary</t>
  </si>
  <si>
    <t>el-134 Moderator Salary</t>
  </si>
  <si>
    <t>el-349 Support and Contracts</t>
  </si>
  <si>
    <t>el-430 Ballot machine maintenance</t>
  </si>
  <si>
    <t>el-620 Printing &amp; Supplies</t>
  </si>
  <si>
    <t>el-625 Postage</t>
  </si>
  <si>
    <t>el-690 Meals</t>
  </si>
  <si>
    <t>el-740 Equipment</t>
  </si>
  <si>
    <t>el-810 Special Meeting</t>
  </si>
  <si>
    <t>el-810 Voter Facility Rental</t>
  </si>
  <si>
    <t>el-820 Additional Booths/Tables</t>
  </si>
  <si>
    <t>4140.20 Voter Registration, total</t>
  </si>
  <si>
    <t>4150 Financial Administration</t>
  </si>
  <si>
    <t>4150.10 Trustee of Trust Funds</t>
  </si>
  <si>
    <t>fa-130 Trustee of Trust Fund Salary</t>
  </si>
  <si>
    <t>fa-691 Trustee office expense</t>
  </si>
  <si>
    <t>fa-821 Trustee mileage expenses</t>
  </si>
  <si>
    <t>4150.20 Auditing Contract</t>
  </si>
  <si>
    <t>fa-301 Auditing Services</t>
  </si>
  <si>
    <t>fa-302 Auditing Professional Services</t>
  </si>
  <si>
    <t>fa-303 GASB34</t>
  </si>
  <si>
    <t>4150.20 Auditing, total</t>
  </si>
  <si>
    <t>4150.40 Tax Collection</t>
  </si>
  <si>
    <t>tx-110 Dep Collector Salary</t>
  </si>
  <si>
    <t>tx-130 Collector Salary</t>
  </si>
  <si>
    <t>tx-320 Tax Liens/Deed Research</t>
  </si>
  <si>
    <t>tx-349 Software Support Contracts</t>
  </si>
  <si>
    <t>tx-560 Dues &amp; Subscriptions</t>
  </si>
  <si>
    <t>tx-610 General Supplies</t>
  </si>
  <si>
    <t>tx-625 Postage</t>
  </si>
  <si>
    <t>tx-810 Training</t>
  </si>
  <si>
    <t>tx-821 Mileage</t>
  </si>
  <si>
    <t>tx-825 Court Costs</t>
  </si>
  <si>
    <t>tx-830 Deed Recording fees</t>
  </si>
  <si>
    <t>4150.40 Tax Collection - other</t>
  </si>
  <si>
    <t>4150.40 Tax Collection, total</t>
  </si>
  <si>
    <t>4150.50 Treasury</t>
  </si>
  <si>
    <t>t-120 Salary Asst Treasurer</t>
  </si>
  <si>
    <t>t-130 Salary Treasurer</t>
  </si>
  <si>
    <t>t-340 Bank Fees</t>
  </si>
  <si>
    <t>t-348 Software - new</t>
  </si>
  <si>
    <t>t-560 Dues</t>
  </si>
  <si>
    <t>t-620 Office Supplies</t>
  </si>
  <si>
    <t>t-670 Books &amp; Periodicals</t>
  </si>
  <si>
    <t>t-810 Training</t>
  </si>
  <si>
    <t>t-821 Mileage</t>
  </si>
  <si>
    <t>4150.50 Treasury, total</t>
  </si>
  <si>
    <t>4150.51 Bank Debits</t>
  </si>
  <si>
    <t xml:space="preserve">         Returned Checks</t>
  </si>
  <si>
    <t>4150.51 Bank Debits, total</t>
  </si>
  <si>
    <t>4150.60 Information Technology</t>
  </si>
  <si>
    <t>it-346 Internet Service Providers</t>
  </si>
  <si>
    <t>it-347 Internet Webhosting</t>
  </si>
  <si>
    <t>it-348 Software New/Upgrades</t>
  </si>
  <si>
    <t>it-349 Software Support/Contracts</t>
  </si>
  <si>
    <t>it-390 IT Support Services</t>
  </si>
  <si>
    <t>it-391 IT Custom Services</t>
  </si>
  <si>
    <t>it-430 Hardware repair/maintenance</t>
  </si>
  <si>
    <t>it-610 Supplies</t>
  </si>
  <si>
    <t>it-740 Hardware - new/upgrades</t>
  </si>
  <si>
    <t>it-840 Training</t>
  </si>
  <si>
    <t>4150.60 Information Technologies - Other</t>
  </si>
  <si>
    <t>4150.60 Information Technology, total</t>
  </si>
  <si>
    <t>4150 Financial Administration, total</t>
  </si>
  <si>
    <t>4152 Revaluation of Property</t>
  </si>
  <si>
    <t>4152.10 External Revaluation Services</t>
  </si>
  <si>
    <t>as-390 Contract Appraiser</t>
  </si>
  <si>
    <t>as-560 Dues &amp; Subscriptions</t>
  </si>
  <si>
    <t>4152.10 External Reval Services, total</t>
  </si>
  <si>
    <t>4152 Revaluation of Property, total</t>
  </si>
  <si>
    <t>4153 Legal</t>
  </si>
  <si>
    <t>4153.10 Legal Department</t>
  </si>
  <si>
    <t>le-320 Town Attorney</t>
  </si>
  <si>
    <t>le-670 Books/Documents</t>
  </si>
  <si>
    <t>4153.10 Legal Department, total</t>
  </si>
  <si>
    <t>4153.30 Claims, Judgements, Settlements</t>
  </si>
  <si>
    <t xml:space="preserve">     Claims, Judgements, Settlements</t>
  </si>
  <si>
    <t>4153.30 Claims, Judgements, Settlements, total</t>
  </si>
  <si>
    <t>4153 Legal, total</t>
  </si>
  <si>
    <t>4155 Personnel</t>
  </si>
  <si>
    <t>4155.90 Other Expenses</t>
  </si>
  <si>
    <t>per-210 Health/Dental Town's Contribution</t>
  </si>
  <si>
    <t>per-211 Life Insurance Premiums</t>
  </si>
  <si>
    <t>per-212 STD Insurance Premiums</t>
  </si>
  <si>
    <t>per-230 NH Retirement System</t>
  </si>
  <si>
    <t>per-235 NHRS State Pension</t>
  </si>
  <si>
    <t>per-236 NHRS State Med Sub</t>
  </si>
  <si>
    <t>per-250 Unemployment</t>
  </si>
  <si>
    <t>per-260 Workman's Compensation</t>
  </si>
  <si>
    <t>4155.90 Other Expenses, total</t>
  </si>
  <si>
    <t>4155 Personnel, total</t>
  </si>
  <si>
    <t>4191 Planning &amp; Zoning</t>
  </si>
  <si>
    <t>4191.10  Planning Board</t>
  </si>
  <si>
    <t>pb-110 Clerk Salaries P/T</t>
  </si>
  <si>
    <t>pb-320 Legal Notices</t>
  </si>
  <si>
    <t>pb-331 Master Plan Update</t>
  </si>
  <si>
    <t>pb-550 Printing</t>
  </si>
  <si>
    <t>pb-560 Dues &amp; Subscriptions</t>
  </si>
  <si>
    <t>pb-625 Postage</t>
  </si>
  <si>
    <t>pb-690 Planning Board Projects</t>
  </si>
  <si>
    <t>pb-810 Seminars</t>
  </si>
  <si>
    <t>pb-830 Recording Fees</t>
  </si>
  <si>
    <t>pb-840 Matching Grant Funds</t>
  </si>
  <si>
    <t>4191.10 Planning Board, total</t>
  </si>
  <si>
    <t>4191.30 Zoning Appeals</t>
  </si>
  <si>
    <t>zba-110 Clerk Salaries P/T</t>
  </si>
  <si>
    <t>zba-320 Legal Notices</t>
  </si>
  <si>
    <t>zba-625 Postage</t>
  </si>
  <si>
    <t>zba-690 Dept. Expenses</t>
  </si>
  <si>
    <t>zba-821 Mileage Reimbursement</t>
  </si>
  <si>
    <t>4191.30 Zoning Appeals - Other</t>
  </si>
  <si>
    <t>4191.30 Zoning Appeals, total</t>
  </si>
  <si>
    <t>4191 Planning &amp; Zoning, total</t>
  </si>
  <si>
    <t>4194 General Government Buildings</t>
  </si>
  <si>
    <t>4194.10 Town building maint</t>
  </si>
  <si>
    <t>gb-110 Custodian Salary</t>
  </si>
  <si>
    <t>gb-111 Assistant Custodian</t>
  </si>
  <si>
    <t>gb-112 Facility Coordinator</t>
  </si>
  <si>
    <t>gb-410 Electricity</t>
  </si>
  <si>
    <t>gb-411 Heating Oil</t>
  </si>
  <si>
    <t>gb-412 Water (Town Garage)</t>
  </si>
  <si>
    <t>gb-414 Propane</t>
  </si>
  <si>
    <t>gb-430 Repairs &amp; Maintenance</t>
  </si>
  <si>
    <t>gb-610 Supplies</t>
  </si>
  <si>
    <t>gb-740 Government Building Equipment</t>
  </si>
  <si>
    <t>gb-840 Alarm Systems</t>
  </si>
  <si>
    <t>4194.10 Town building maint - Other</t>
  </si>
  <si>
    <t>4194.10 Town building maint, total</t>
  </si>
  <si>
    <t>4194.20 Community Center</t>
  </si>
  <si>
    <t>gb-310 Telephone</t>
  </si>
  <si>
    <t>gb-420 electricity</t>
  </si>
  <si>
    <t>gb-421 Heating Oil</t>
  </si>
  <si>
    <t>gb-422 Propane</t>
  </si>
  <si>
    <t>gb-440 Repairs &amp; Maintenance</t>
  </si>
  <si>
    <t>gb-441 Professional Services</t>
  </si>
  <si>
    <t>gb-620 Supplies</t>
  </si>
  <si>
    <t>gb-850 Alarm System</t>
  </si>
  <si>
    <t>4194.20 Community Center, total</t>
  </si>
  <si>
    <t>4194 General Government Buildings, total</t>
  </si>
  <si>
    <t>4195 Cemeteries</t>
  </si>
  <si>
    <t>4195.10 Town Cemeteries</t>
  </si>
  <si>
    <t>ce-430 Cemetery Maint. Material</t>
  </si>
  <si>
    <t>ce-431 General Upkeep</t>
  </si>
  <si>
    <t>ce-610 Office Supplies</t>
  </si>
  <si>
    <t>ce-650 Cemetery Groundskeeping</t>
  </si>
  <si>
    <t>cd-660 Additonal Work</t>
  </si>
  <si>
    <t>4195.10 Town Cemeteries, total</t>
  </si>
  <si>
    <t>4195 Cemeteries, total</t>
  </si>
  <si>
    <t>4196 Insurance Other</t>
  </si>
  <si>
    <t>4196.10 Insurance Other</t>
  </si>
  <si>
    <t>in-520 Property &amp; Liability</t>
  </si>
  <si>
    <t>4196.10 Insurance Other, total</t>
  </si>
  <si>
    <t>4196 Insurance Other, total</t>
  </si>
  <si>
    <t>4197 Advertising &amp; Regional Assoc</t>
  </si>
  <si>
    <t>4197.10 Advertising &amp; Regional Associations</t>
  </si>
  <si>
    <t>ra-560 NHMA Dues</t>
  </si>
  <si>
    <t>4197.10 Advert &amp; Reg Assoc, total</t>
  </si>
  <si>
    <t>4197 Advertising &amp; Regional Assoc, total</t>
  </si>
  <si>
    <t>4199 Heritage Commission</t>
  </si>
  <si>
    <t>4199.10 Heritage Commission</t>
  </si>
  <si>
    <t>her-110 Secretarial/Clerk</t>
  </si>
  <si>
    <t>her-550 Photocopying</t>
  </si>
  <si>
    <t>her-560 Membership fees &amp; Workshops</t>
  </si>
  <si>
    <t>her-610 General Supplies</t>
  </si>
  <si>
    <t>her-625 Postage</t>
  </si>
  <si>
    <t>her-670 Publications/Research</t>
  </si>
  <si>
    <t>her-690 Project Expenses</t>
  </si>
  <si>
    <t>her-810 Educational Projects</t>
  </si>
  <si>
    <t>4199.10 Heritage Commission, total</t>
  </si>
  <si>
    <t>4199 Heritage Commission, total</t>
  </si>
  <si>
    <t>4210 Police</t>
  </si>
  <si>
    <t>4210.10 Police Department</t>
  </si>
  <si>
    <t>pd-110 Salaries F/T</t>
  </si>
  <si>
    <t>pd-112 2nd Shift Differential</t>
  </si>
  <si>
    <t>pd-113 Salaries Secretary</t>
  </si>
  <si>
    <t>pd-114 3rd Shift Differential</t>
  </si>
  <si>
    <t>pd-120 Salaries P/T</t>
  </si>
  <si>
    <t>pd-121 Community Service</t>
  </si>
  <si>
    <t>pd-122 Prosecution Court</t>
  </si>
  <si>
    <t>pd-123 Detective Task Force</t>
  </si>
  <si>
    <t>pd-124 Training Labor</t>
  </si>
  <si>
    <t>pd-130 Salaries Chief</t>
  </si>
  <si>
    <t>pd-140 Overtime</t>
  </si>
  <si>
    <t>pd-343 Communication Services</t>
  </si>
  <si>
    <t>pd-349 Software Support/Contracts</t>
  </si>
  <si>
    <t>pd-390 Professional Services</t>
  </si>
  <si>
    <t>pd-430 Vehicle Maint/Repairs</t>
  </si>
  <si>
    <t>pd-620 Office Supplies</t>
  </si>
  <si>
    <t>pd-625 Postage</t>
  </si>
  <si>
    <t>pd-635 Gasoline</t>
  </si>
  <si>
    <t>pd-670 Books</t>
  </si>
  <si>
    <t>pd-681 Ammunition</t>
  </si>
  <si>
    <t>pd-740 Equipment</t>
  </si>
  <si>
    <t>pd-810 Training &amp; Seminars</t>
  </si>
  <si>
    <t>pd-820 Uniforms</t>
  </si>
  <si>
    <t>pd-       Police Department - other</t>
  </si>
  <si>
    <t>4210.10 Police Department, total</t>
  </si>
  <si>
    <t>ac-120 AC Professional Services</t>
  </si>
  <si>
    <t>ac-121 Salary Asst P/T</t>
  </si>
  <si>
    <t>ac-122 Prosecution</t>
  </si>
  <si>
    <t>ac-124 Training Labor</t>
  </si>
  <si>
    <t>ac-343 Communications</t>
  </si>
  <si>
    <t>ac-351 Veterinary Care</t>
  </si>
  <si>
    <t>ac-390 Kenneling</t>
  </si>
  <si>
    <t>ac-391 Medical</t>
  </si>
  <si>
    <t>ac-430 Vehicle Maintenance</t>
  </si>
  <si>
    <t>ac-625 Postage</t>
  </si>
  <si>
    <t>ac-635 Fuel</t>
  </si>
  <si>
    <t>ac-670 Books/Dues/Fees</t>
  </si>
  <si>
    <t>ac-680 Supplies/Feed</t>
  </si>
  <si>
    <t>ac-740 Equipment</t>
  </si>
  <si>
    <t>ac-741 Equipment Maintenance</t>
  </si>
  <si>
    <t>ac-810 Training</t>
  </si>
  <si>
    <t>ac-811 Grants (matching funds)</t>
  </si>
  <si>
    <t>ac-812 Community Service</t>
  </si>
  <si>
    <t>ac-820 Clothing</t>
  </si>
  <si>
    <t>ac-821 Mileage Reimbursement</t>
  </si>
  <si>
    <t>4210.60 Police Special Detail</t>
  </si>
  <si>
    <t>psd-120 Special Detail P/T Salary</t>
  </si>
  <si>
    <t>4210.60 Police Special Detail, total</t>
  </si>
  <si>
    <t>4210 Police, total</t>
  </si>
  <si>
    <t>4215 Ambulance</t>
  </si>
  <si>
    <t>4215.10 Ambulance</t>
  </si>
  <si>
    <t>amb-390 Ambulance Contract Ser</t>
  </si>
  <si>
    <t>4215.10 Ambulance, total</t>
  </si>
  <si>
    <t>4215 Ambulance, total</t>
  </si>
  <si>
    <t>4220 Fire</t>
  </si>
  <si>
    <t>4220.10 Fire Department</t>
  </si>
  <si>
    <t>fd-122 Salary Secretary/Administration</t>
  </si>
  <si>
    <t>fd-123 Mechanic Salaries</t>
  </si>
  <si>
    <t>fd-124 On-Call Salaries</t>
  </si>
  <si>
    <t>fd-125 Chief's Salary</t>
  </si>
  <si>
    <t>fd-126 Fire Ward</t>
  </si>
  <si>
    <t>fd-127 IT Support</t>
  </si>
  <si>
    <t>fd-290 Health &amp; Wellness</t>
  </si>
  <si>
    <t>fd-343 Communication Equipment</t>
  </si>
  <si>
    <t>fd-430 Apparatus/Support equip</t>
  </si>
  <si>
    <t>fd-431 Truck Maintenance</t>
  </si>
  <si>
    <t>fd-560 Dues &amp; Subscriptions</t>
  </si>
  <si>
    <t>fd-561 Haz Material dist fee</t>
  </si>
  <si>
    <t>fd-610 Office Supplies</t>
  </si>
  <si>
    <t>fd-620 Prevention and Awarness</t>
  </si>
  <si>
    <t>fd-625 Postage</t>
  </si>
  <si>
    <t>fd-635 Motor Fuel</t>
  </si>
  <si>
    <t>fd-680 Local Supplies</t>
  </si>
  <si>
    <t>fd-682 Protection of Personnel</t>
  </si>
  <si>
    <t>fd-740 Station Equipment</t>
  </si>
  <si>
    <t>fd-810 Training Reimbursement</t>
  </si>
  <si>
    <t>fd-820 Clothing Allowance</t>
  </si>
  <si>
    <t>fd-821 Mileage</t>
  </si>
  <si>
    <t>4220.10 Fire Department, total</t>
  </si>
  <si>
    <t>4220 Fire, total</t>
  </si>
  <si>
    <t>4240 Code Enforcement</t>
  </si>
  <si>
    <t>4240.30 Fire Inspection</t>
  </si>
  <si>
    <t>fi-390 Fire Inspection</t>
  </si>
  <si>
    <t>4240.30 Fire Inspection, total</t>
  </si>
  <si>
    <t>4241.20 Building Inspection</t>
  </si>
  <si>
    <t>bi-391 Asst Building Inspection Salary</t>
  </si>
  <si>
    <t>4241.20 Building Inspection, total</t>
  </si>
  <si>
    <t>4241.40 Plumbing Inspection</t>
  </si>
  <si>
    <t>pi-390 Plumbing Inspection</t>
  </si>
  <si>
    <t>4241.40 Plumbing Inspection, total</t>
  </si>
  <si>
    <t>ei-390 Electrical Inspection</t>
  </si>
  <si>
    <t>4241.60 Septic Inspection</t>
  </si>
  <si>
    <t>si-390 Septic Inspection</t>
  </si>
  <si>
    <t>4241.60 Septic Inspection, total</t>
  </si>
  <si>
    <t>4241.70 Driveway Inspection</t>
  </si>
  <si>
    <t>di-110 Driveway Inspection Salary</t>
  </si>
  <si>
    <t>4241.70 Driveway Inspection, total</t>
  </si>
  <si>
    <t>4240 Code Enforcement, total</t>
  </si>
  <si>
    <t>4290 Emergency Management</t>
  </si>
  <si>
    <t>4290.10 Emergency Mngt (Civil Defense)</t>
  </si>
  <si>
    <t>cd-120 Salaries</t>
  </si>
  <si>
    <t>cd-610 General Supplies</t>
  </si>
  <si>
    <t>cd-630 Communications</t>
  </si>
  <si>
    <t>cd-810 Training</t>
  </si>
  <si>
    <t>cd-821 Mileage Reimbursement</t>
  </si>
  <si>
    <t>4290.10 Emergency Mngt (Civil Defense), total</t>
  </si>
  <si>
    <t>4290.40 Forest Fire Control</t>
  </si>
  <si>
    <t>ff-110 Salaries P/T</t>
  </si>
  <si>
    <t>ff-240 Tuition Reimbursement</t>
  </si>
  <si>
    <t>ff-610 General Supplies</t>
  </si>
  <si>
    <t>ff-740 Equipment</t>
  </si>
  <si>
    <t>4290.40 Forest Fire Control, total</t>
  </si>
  <si>
    <t>4290 Emergency Management, total</t>
  </si>
  <si>
    <t>4311 Highway Administration</t>
  </si>
  <si>
    <t>4311.20 Highway Engineering</t>
  </si>
  <si>
    <t>hwe-310 Engineering Services</t>
  </si>
  <si>
    <t>hwe-390 Planning Board Consultant</t>
  </si>
  <si>
    <t>hwe-391 Permitting Consultant</t>
  </si>
  <si>
    <t>4311.20 Highway Engineering, total</t>
  </si>
  <si>
    <t>4311 Highway Administration, total</t>
  </si>
  <si>
    <t>4312 Highways &amp; Streets</t>
  </si>
  <si>
    <t>4312.20 Road Maintenance</t>
  </si>
  <si>
    <t>hw-110 Salaries F/T</t>
  </si>
  <si>
    <t>hw-120 Salaries P/T</t>
  </si>
  <si>
    <t>hw-140 Overtime</t>
  </si>
  <si>
    <t>hw-342 General office/edu Expense</t>
  </si>
  <si>
    <t>hw-343 Communications</t>
  </si>
  <si>
    <t>hw-344 Postage</t>
  </si>
  <si>
    <t>hw-345 Permits</t>
  </si>
  <si>
    <t>hw-346 Dues &amp; Subscriptions</t>
  </si>
  <si>
    <t>hw-347 Education/Training</t>
  </si>
  <si>
    <t>hw-390 Contract Services</t>
  </si>
  <si>
    <t>hw-391 Mowing &amp; Tree Removal</t>
  </si>
  <si>
    <t>hw-430 Vehicle Maintenance</t>
  </si>
  <si>
    <t>hw-431 Major Road Repair</t>
  </si>
  <si>
    <t>hw-630 Aggregate Supplies</t>
  </si>
  <si>
    <t>hw-640 Building Maintenance</t>
  </si>
  <si>
    <t>hw-650 Highway Equipment</t>
  </si>
  <si>
    <t>hw-660 small equipment Fuel Expense</t>
  </si>
  <si>
    <t>hw-661 Fuel expense</t>
  </si>
  <si>
    <t>hw-680 Misc. General Supplies</t>
  </si>
  <si>
    <t>hw-681 Culverts, Catch Basins, Pipes</t>
  </si>
  <si>
    <t>hw-690 Highway Signs</t>
  </si>
  <si>
    <t>hw-      Other</t>
  </si>
  <si>
    <t>4312.20 Road Maintenance, total</t>
  </si>
  <si>
    <t>4312.30 Stormwater Management</t>
  </si>
  <si>
    <t>sw-120 Salaries P/T Secretarial</t>
  </si>
  <si>
    <t>sw-390 Stormwater Testing</t>
  </si>
  <si>
    <t>sw-550 Brochures/Public Education</t>
  </si>
  <si>
    <t>sw-610 General Supplies</t>
  </si>
  <si>
    <t>sw-611 Stormwater Consultant</t>
  </si>
  <si>
    <t>4312.30 Stormwater Management, total</t>
  </si>
  <si>
    <t>4312.50 Winter</t>
  </si>
  <si>
    <t>sn-392 Contracted Services</t>
  </si>
  <si>
    <t>sn-430 Equipment Maint</t>
  </si>
  <si>
    <t>sn-681 Sand/Salt Supplies</t>
  </si>
  <si>
    <t>sn-740 Machinery &amp; Equipment</t>
  </si>
  <si>
    <t>4312.50 Winter, total</t>
  </si>
  <si>
    <t>4312 Highways &amp; Streets, total</t>
  </si>
  <si>
    <t>4316 Street Lighting</t>
  </si>
  <si>
    <t>4316.10 Street Lighting</t>
  </si>
  <si>
    <t>sl-410 Street Lighting Electric</t>
  </si>
  <si>
    <t>4316.10 Street Lighting, total</t>
  </si>
  <si>
    <t>4316 Street Lighting, total</t>
  </si>
  <si>
    <t>4319 Dams</t>
  </si>
  <si>
    <t>4319.40 Dams</t>
  </si>
  <si>
    <t>dam-560 Dues &amp; Memberships</t>
  </si>
  <si>
    <t>4319.40 Dams, total</t>
  </si>
  <si>
    <t>4319 Dams, total</t>
  </si>
  <si>
    <t>4324 Waste Disposal &amp; Recycling</t>
  </si>
  <si>
    <t>4324.10 Waste/Recycle Collection Disposal</t>
  </si>
  <si>
    <t>wd-390 Trash/Recycle Collection Contract</t>
  </si>
  <si>
    <t>wd-391 MSW Disposal</t>
  </si>
  <si>
    <t>wd-392 Dumpster Service</t>
  </si>
  <si>
    <t>wd-393 Curbside Recycling Collection</t>
  </si>
  <si>
    <t>wd-394 Projected Fuel Surcharge</t>
  </si>
  <si>
    <t>4324.10 Waste/Recycle Collection Disposal, total</t>
  </si>
  <si>
    <t>4324.20 Hazardous Waste Collection</t>
  </si>
  <si>
    <t>wd-493 Household Haz Waste</t>
  </si>
  <si>
    <t>4324.10 Hazardous Waste Collection, total</t>
  </si>
  <si>
    <t>4324.30 Bulk Pick-up &amp; Disposal</t>
  </si>
  <si>
    <t>bpu-390 Bulk Waste Pick-Up</t>
  </si>
  <si>
    <t>bpu-391 Bulk Waste Disposal</t>
  </si>
  <si>
    <t>4324.30 Bulk Pick-up &amp; Disposal, total</t>
  </si>
  <si>
    <t>4324 Waste Disposal &amp; Recycling, total</t>
  </si>
  <si>
    <t>4411 Health</t>
  </si>
  <si>
    <t>4411.10 Health Officer</t>
  </si>
  <si>
    <t>he-120 Salary Health Officer</t>
  </si>
  <si>
    <t>he-670 Books &amp; Periodicals</t>
  </si>
  <si>
    <t>he-680 Supplies</t>
  </si>
  <si>
    <t>he-810 Seminars</t>
  </si>
  <si>
    <t>he-821 Mileage</t>
  </si>
  <si>
    <t>4411.10 Health Officer, total</t>
  </si>
  <si>
    <t>4411.20 Health Laboratory</t>
  </si>
  <si>
    <t>he-390 Lab Analysis</t>
  </si>
  <si>
    <t>4411.20 Health Laboratory, total</t>
  </si>
  <si>
    <t>4411.30 Mosquito Control</t>
  </si>
  <si>
    <t>he-391 Surveillance</t>
  </si>
  <si>
    <t>he-392 Permitting for Spraying</t>
  </si>
  <si>
    <t>he-393 Larviciding</t>
  </si>
  <si>
    <t>4411.30 Mosquito Control, total</t>
  </si>
  <si>
    <t>4411 Health, total</t>
  </si>
  <si>
    <t>4440 Welfare</t>
  </si>
  <si>
    <t>4441.10 General Assistance</t>
  </si>
  <si>
    <t>ga-120 Salary P/T</t>
  </si>
  <si>
    <t>ga-560 Dues &amp; Subscriptions</t>
  </si>
  <si>
    <t>ga-710 Training</t>
  </si>
  <si>
    <t>4441.10 General Assistance, total</t>
  </si>
  <si>
    <t>4442.10 Direct Assistance</t>
  </si>
  <si>
    <t>ga-350 Medical Services</t>
  </si>
  <si>
    <t>ga-391 Rent/Mortgage</t>
  </si>
  <si>
    <t>ga-393 Fuel</t>
  </si>
  <si>
    <t>ga-810 Other Services</t>
  </si>
  <si>
    <t>ga-811 Utilities</t>
  </si>
  <si>
    <t>4442.10 Direct Assistance, total</t>
  </si>
  <si>
    <t>4445.20 Vendor Payments</t>
  </si>
  <si>
    <t>vp-571 Center for Life Management</t>
  </si>
  <si>
    <t>vp-572 Family Mediation Program</t>
  </si>
  <si>
    <t>vp-573 Lamprey Health Center</t>
  </si>
  <si>
    <t>vp-574 Rockingham Com Action</t>
  </si>
  <si>
    <t>vp-575 American Red Cross</t>
  </si>
  <si>
    <t>vp-576 Seacoast Hospice</t>
  </si>
  <si>
    <t>vp-577 Vic Geary Center</t>
  </si>
  <si>
    <t>vp-579 Salem Transportation</t>
  </si>
  <si>
    <t>vp-580 RSVP</t>
  </si>
  <si>
    <t>vp-581 Sad Café</t>
  </si>
  <si>
    <t>vp-582 Community Health Services</t>
  </si>
  <si>
    <t>vp-583 CART Regional Transp.</t>
  </si>
  <si>
    <t>vp-584 Seacoast Child Advocacy</t>
  </si>
  <si>
    <t>vp-585 Rockingham Meals on Wheels</t>
  </si>
  <si>
    <t>vp-587 SeaCare</t>
  </si>
  <si>
    <t>vp-588 Community Caregivers</t>
  </si>
  <si>
    <t>vp-589 CASA</t>
  </si>
  <si>
    <t>vp-590 Family Promise</t>
  </si>
  <si>
    <t>4445.20 Vendor Payments, total</t>
  </si>
  <si>
    <t>4440 Welfare, total</t>
  </si>
  <si>
    <t>4520 Parks &amp; Recreation</t>
  </si>
  <si>
    <t>4520.20 Parks Maintenance</t>
  </si>
  <si>
    <t>pk-390 Park Mowing Contract</t>
  </si>
  <si>
    <t>pk-391 Town Facilities Mowing Contract</t>
  </si>
  <si>
    <t>4520.20 Parks Maintenance, total</t>
  </si>
  <si>
    <t>4520.60 Maint. Of Rec Facilities</t>
  </si>
  <si>
    <t>pk-430 Playground maintenance</t>
  </si>
  <si>
    <t>4520.60 Maint. Of Rec Facilities, total</t>
  </si>
  <si>
    <t>4520 Parks &amp; Recreation, total</t>
  </si>
  <si>
    <t>4550 Library</t>
  </si>
  <si>
    <t>4550.10 Library Administration</t>
  </si>
  <si>
    <t>lib-110 Salaries</t>
  </si>
  <si>
    <t>lib-xxx Workman's Comp.</t>
  </si>
  <si>
    <t>lib-xxx Unemployment</t>
  </si>
  <si>
    <t>lib-xxx FICA</t>
  </si>
  <si>
    <t>lib-121 Community Services</t>
  </si>
  <si>
    <t>lib-122 Museum pass</t>
  </si>
  <si>
    <t>lib-210 Personnel Health/Dental</t>
  </si>
  <si>
    <t>lib-211 Life Insurance premiums</t>
  </si>
  <si>
    <t>lib-341 Telephone</t>
  </si>
  <si>
    <t>lib-342 Software Upgrades</t>
  </si>
  <si>
    <t>lib-343 Databases</t>
  </si>
  <si>
    <t>lib-360 Building Maintenance</t>
  </si>
  <si>
    <t>lib-361 Security monitoring</t>
  </si>
  <si>
    <t>lib-390 IT Support</t>
  </si>
  <si>
    <t>lib-391 Profesional services</t>
  </si>
  <si>
    <t>lib-410 Heat (oil)</t>
  </si>
  <si>
    <t>lib-411 Electricity</t>
  </si>
  <si>
    <t>lib-530 Advertising</t>
  </si>
  <si>
    <t>lib-560 Dues</t>
  </si>
  <si>
    <t>lib-610 Janitor Supplies</t>
  </si>
  <si>
    <t>lib-620 Office Supplies</t>
  </si>
  <si>
    <t>lib-625 Postage/Box Rental</t>
  </si>
  <si>
    <t>lib-670 Books/Mag/Video/Newspapers</t>
  </si>
  <si>
    <t>lib-821 Mileage</t>
  </si>
  <si>
    <t>lib-740 Capital Equip. (new)</t>
  </si>
  <si>
    <t>lib-742 Professional tools</t>
  </si>
  <si>
    <t>lib-743 Bank charges</t>
  </si>
  <si>
    <t>lib-810 Seminars</t>
  </si>
  <si>
    <t>lib-820 Equipment Repairs</t>
  </si>
  <si>
    <t>4550 Library, total</t>
  </si>
  <si>
    <t>4583 Patriotic Purposes</t>
  </si>
  <si>
    <t>4583.10 Patriotic Purposes</t>
  </si>
  <si>
    <t>pp-680 Supplies</t>
  </si>
  <si>
    <t>4583.10 Patriotic Purposes, total</t>
  </si>
  <si>
    <t>4583 Patriotic Purposes, total</t>
  </si>
  <si>
    <t>4589 Recreation</t>
  </si>
  <si>
    <t>4589.10 Recreation</t>
  </si>
  <si>
    <t>rec-105 Recreation Director salary</t>
  </si>
  <si>
    <t>rec-110 Program Director salary</t>
  </si>
  <si>
    <t>rec-111 Asst Prog. Director salary</t>
  </si>
  <si>
    <t>rec-120 Counselor Salary</t>
  </si>
  <si>
    <t>rec-840 Events &amp; Activities</t>
  </si>
  <si>
    <t>rec-850 Senior Activities</t>
  </si>
  <si>
    <t>4589.10 Recreation, total</t>
  </si>
  <si>
    <t>4589 Recreation, total</t>
  </si>
  <si>
    <t>4611 Conservation</t>
  </si>
  <si>
    <t>4611.10 Conservation Commission</t>
  </si>
  <si>
    <t>ca-120 Clerk P/T</t>
  </si>
  <si>
    <t>ca-560 Dues</t>
  </si>
  <si>
    <t>ca-571 Exeter River Council</t>
  </si>
  <si>
    <t>ca-610 General Supplies</t>
  </si>
  <si>
    <t>ca-625 Postage</t>
  </si>
  <si>
    <t>ca-670 Manual</t>
  </si>
  <si>
    <t>ca-691 Project Expenses</t>
  </si>
  <si>
    <t>ca-740 Education Equipment</t>
  </si>
  <si>
    <t>ca-810 Seminars</t>
  </si>
  <si>
    <t>ca-840 RPC Matching Grant Funds</t>
  </si>
  <si>
    <t>4611.10 Conservation Com, total</t>
  </si>
  <si>
    <t>4619.9 Town Forest Maintenance</t>
  </si>
  <si>
    <t>tf-550 Printing Expenses</t>
  </si>
  <si>
    <t>tf-560 Dues</t>
  </si>
  <si>
    <t>tf-610 General Supplies</t>
  </si>
  <si>
    <t>tf-690 Signs</t>
  </si>
  <si>
    <t>tf-740 Equipment</t>
  </si>
  <si>
    <t xml:space="preserve">tf-741 Beaver Pond Level     </t>
  </si>
  <si>
    <t>tf-810 Seminars</t>
  </si>
  <si>
    <t>tf-830 Special Projects</t>
  </si>
  <si>
    <t>4619.9 Town Forest Maint. Total</t>
  </si>
  <si>
    <t>4611 Conservation, total</t>
  </si>
  <si>
    <t>4700 Debt Service</t>
  </si>
  <si>
    <t>4711.20 Debt Service Principle</t>
  </si>
  <si>
    <t>ds-980 Principle Payment</t>
  </si>
  <si>
    <t>4711.20 Debt Service Principle, total</t>
  </si>
  <si>
    <t>4721.10 Debt Service Interest</t>
  </si>
  <si>
    <t>ds-981 Interest Payment</t>
  </si>
  <si>
    <t>4721.10 Debt Service Interest, total</t>
  </si>
  <si>
    <t>4723 Interest on TAN</t>
  </si>
  <si>
    <t>iot-982 TAN interest payment</t>
  </si>
  <si>
    <t>4723 Interest on TAN, total</t>
  </si>
  <si>
    <t>4700 Debt Service, total</t>
  </si>
  <si>
    <t>4901 Land</t>
  </si>
  <si>
    <t>4901 Land, total</t>
  </si>
  <si>
    <t>4902 Machinery, Vehicles &amp; Equipment</t>
  </si>
  <si>
    <t>4902 Machinery, Vehicles &amp; Equipment, total</t>
  </si>
  <si>
    <t>4903 Buildings</t>
  </si>
  <si>
    <t>4903 Buildings, total</t>
  </si>
  <si>
    <t>4909 Improvements (other than buildings)</t>
  </si>
  <si>
    <t>4911 Transfers to General Fund</t>
  </si>
  <si>
    <t>4911 Transfers to General Fund, total</t>
  </si>
  <si>
    <t>4912 Transfers to Special Revenue Funds</t>
  </si>
  <si>
    <t>4912 Transfers to Special Revenue Funds, total</t>
  </si>
  <si>
    <t>4913 Transfers to Capital Projects Funds</t>
  </si>
  <si>
    <t>4913 Transfers to Capital Projects Funds, total</t>
  </si>
  <si>
    <t>4914 Transfers to Proprietary Funds</t>
  </si>
  <si>
    <t>4914 Transfers to Proprietary Funds, total</t>
  </si>
  <si>
    <t>4915 Transfers to Capital Reserve Fund</t>
  </si>
  <si>
    <t>4915 Transfers to Capital Reserve Fund, total</t>
  </si>
  <si>
    <t>4916 Transfers to Expendable Trust Funds</t>
  </si>
  <si>
    <t>4916 Transfers to Expendable Trust Funds, total</t>
  </si>
  <si>
    <t>4917 Transfers to Health Maintenance Trust Funds</t>
  </si>
  <si>
    <t>4917 Transfers to Health Maintenance Trust Funds, total</t>
  </si>
  <si>
    <t>4918 Transfers to Nonexpendable Trust Funds</t>
  </si>
  <si>
    <t>4918 Transfers to Nonexpendable Trust Funds, total</t>
  </si>
  <si>
    <t>4919 Transfers to Any Agency Funds</t>
  </si>
  <si>
    <t>4919 Transfers to Any Agency Funds, total</t>
  </si>
  <si>
    <t>4900 Capital Outlay, total</t>
  </si>
  <si>
    <t>Total Operating Budget</t>
  </si>
  <si>
    <t>3509.14 Matching Grant Funds</t>
  </si>
  <si>
    <t>3509.96 Change of Cart Size</t>
  </si>
  <si>
    <t>Property Taxes</t>
  </si>
  <si>
    <t>Interest after Lien Execution</t>
  </si>
  <si>
    <t>Redemption Fees</t>
  </si>
  <si>
    <t>Mortgage Fees</t>
  </si>
  <si>
    <t>Yield Tax Interest</t>
  </si>
  <si>
    <t>Gravel/Excavation Tax Interest</t>
  </si>
  <si>
    <t>Returned Check Fees - Town Clerk</t>
  </si>
  <si>
    <t>Returned Check Fees - Tax Collector</t>
  </si>
  <si>
    <t>Tax Lien Costs</t>
  </si>
  <si>
    <t>Total 3186 Payment In Lieu of Taxes</t>
  </si>
  <si>
    <t>Total 3189 Other Taxes</t>
  </si>
  <si>
    <t>Taxes</t>
  </si>
  <si>
    <t>Total 3291 Returned Check Fees - Town Clerk</t>
  </si>
  <si>
    <t>Revenue from State of NH</t>
  </si>
  <si>
    <t>From General Fund</t>
  </si>
  <si>
    <t>From Proprietary Funds</t>
  </si>
  <si>
    <t>From Recreation CDs</t>
  </si>
  <si>
    <t>ex-112 Recording Secretery</t>
  </si>
  <si>
    <t>ex-742 Tax Lien Expense</t>
  </si>
  <si>
    <t>el-821 Mileage</t>
  </si>
  <si>
    <t>per-220 SS/FICA/Medi Town's Contribution</t>
  </si>
  <si>
    <t>pb-821 Mileage Reimbursement</t>
  </si>
  <si>
    <t>pb-835 Professional Services</t>
  </si>
  <si>
    <t>her-821 Mileage</t>
  </si>
  <si>
    <t>ac-130 Stipend</t>
  </si>
  <si>
    <t>fd-681 Rescue Equipment &amp; Supplies</t>
  </si>
  <si>
    <t>fd-120 Salaries - Monthly On-Call Response</t>
  </si>
  <si>
    <t>fd-121 P/T Salaries</t>
  </si>
  <si>
    <t>wd-39? Mailer/Postage</t>
  </si>
  <si>
    <t>he-675 Membership/Dues</t>
  </si>
  <si>
    <t>vp-578 Haven (formerly Safe Place)</t>
  </si>
  <si>
    <t>lib-830 Library Operation (BoS)</t>
  </si>
  <si>
    <t>rec-841 Old Home Days</t>
  </si>
  <si>
    <t>Dept - BoS</t>
  </si>
  <si>
    <t>4900 Capital Outlay (Warrant articles)</t>
  </si>
  <si>
    <t>Total Annual Budget (Total Operating Budget + Capital Outlay)</t>
  </si>
  <si>
    <r>
      <t xml:space="preserve">Maximum Allowable Appropriations Voted At Meeting:
</t>
    </r>
    <r>
      <rPr>
        <b/>
        <i/>
        <sz val="9"/>
        <color rgb="FF000000"/>
        <rFont val="Tahoma"/>
        <family val="2"/>
      </rPr>
      <t>(Line 1 + Line 8 + Line 11 + line 14 + Line 15)</t>
    </r>
  </si>
  <si>
    <t>hw-651 Highway Equipment Repairs</t>
  </si>
  <si>
    <t>To Proprietary Fund</t>
  </si>
  <si>
    <t>To General Fund</t>
  </si>
  <si>
    <t>To Expendable Trust Funds</t>
  </si>
  <si>
    <t>Purchase of New FD Rescue/Pumper Vehicle</t>
  </si>
  <si>
    <t>FD CRF for Future FD Vehicle Purchases</t>
  </si>
  <si>
    <t>New Police Station CRF</t>
  </si>
  <si>
    <t>Highway Sand/Salt Storage Bldg. CRF</t>
  </si>
  <si>
    <t>Protection of Personnel Equipment CRF</t>
  </si>
  <si>
    <t>Municipal Mosquito Control ETF</t>
  </si>
  <si>
    <t>Cemetery CRF</t>
  </si>
  <si>
    <t>4909 Improvements, total</t>
  </si>
  <si>
    <t>4619 Forestry</t>
  </si>
  <si>
    <t>4619 Forestry, total</t>
  </si>
  <si>
    <t>3358.10 Town Clerk UCC Fees</t>
  </si>
  <si>
    <t>4316.10 Street Lighting - Other</t>
  </si>
  <si>
    <t>4130.10 Selectmen - Other</t>
  </si>
  <si>
    <t>!D@nviLL3!</t>
  </si>
  <si>
    <t>per-xxx othter</t>
  </si>
  <si>
    <t>4150.10 Trustee of Trust Funds, total</t>
  </si>
  <si>
    <t>4210.20 · Animal Control, total</t>
  </si>
  <si>
    <t>4241.50 Electrical Inspection</t>
  </si>
  <si>
    <t>4241.50 Electrical Inspection, total</t>
  </si>
  <si>
    <t>Additional Bulk Pick-Up</t>
  </si>
  <si>
    <t>Ed Lang</t>
  </si>
  <si>
    <t>wd-395 Disposal - Recycle</t>
  </si>
  <si>
    <t>pk-490 Park Improvements</t>
  </si>
  <si>
    <t>ca-821 Mileage</t>
  </si>
  <si>
    <t>Date of</t>
  </si>
  <si>
    <t>BudCom "approval"</t>
  </si>
  <si>
    <t>sw-     Street Sweeping</t>
  </si>
  <si>
    <t>Milfoil Control ETF</t>
  </si>
  <si>
    <t>Danville Infrastructure &amp; Facility non-CRF</t>
  </si>
  <si>
    <t>Colby Mem Libr'y Infrastructure &amp; Facility non-CRF</t>
  </si>
  <si>
    <t>3290.60 Civil Forfeitures</t>
  </si>
  <si>
    <t>Addition to the Safety Complex</t>
  </si>
  <si>
    <t>Build Highway Sand &amp; Salt Shed</t>
  </si>
  <si>
    <t>Design Plans for a New Police Station</t>
  </si>
  <si>
    <t>4611.20 Milfoil</t>
  </si>
  <si>
    <t>mi-692 Milfoil Treatment</t>
  </si>
  <si>
    <t>4611.20 Milfoil, total</t>
  </si>
  <si>
    <t>(increase)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</si>
  <si>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</si>
  <si>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</si>
  <si>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</si>
  <si>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</si>
  <si>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</si>
  <si>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</si>
  <si>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</si>
  <si>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</si>
  <si>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</si>
  <si>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2019-25</t>
  </si>
  <si>
    <t>2019-26</t>
  </si>
  <si>
    <t>2019-27</t>
  </si>
  <si>
    <t>2019-32</t>
  </si>
  <si>
    <t>2019-22</t>
  </si>
  <si>
    <t>(CP) Compensation for Elected Animal Control Officer</t>
  </si>
  <si>
    <t>2019-33</t>
  </si>
  <si>
    <t>(CP) Health/Dental Benefits for Town Clerk</t>
  </si>
  <si>
    <t>2019-28</t>
  </si>
  <si>
    <t>Estimated 2020</t>
  </si>
  <si>
    <t>budget - expense</t>
  </si>
  <si>
    <t>Town Budget</t>
  </si>
  <si>
    <t>$</t>
  </si>
  <si>
    <t>%</t>
  </si>
  <si>
    <t>tc-610 TC Office Supplies</t>
  </si>
  <si>
    <t>Tom Billbrough - Chairperson</t>
  </si>
  <si>
    <t>Sheila Johannesen  - BoS Representative</t>
  </si>
  <si>
    <t>Sue Overstreet</t>
  </si>
  <si>
    <t>account</t>
  </si>
  <si>
    <t>% of budget</t>
  </si>
  <si>
    <t>2018 final expenditures</t>
  </si>
  <si>
    <t>vp-591 Child &amp; Family Services (Waypoint)</t>
  </si>
  <si>
    <t>vp-592 The Upper Room</t>
  </si>
  <si>
    <t>vp-593 Southern Rockingham Coalition</t>
  </si>
  <si>
    <t>he-XXX Spot Adulticiding (spraying?)</t>
  </si>
  <si>
    <t>bi-670 Inspector Books/Materials</t>
  </si>
  <si>
    <t>fd-822 Information Technology</t>
  </si>
  <si>
    <t>hw-xxx Backhoe lease</t>
  </si>
  <si>
    <t>2020-</t>
  </si>
  <si>
    <t>Colby Memorial Library Leach Field ETF</t>
  </si>
  <si>
    <t>4210.20 Animal Control</t>
  </si>
  <si>
    <t>wd-xxx Curbside Recycling Disposal</t>
  </si>
  <si>
    <t xml:space="preserve">2019-12 </t>
  </si>
  <si>
    <t>Bulk Pick-Up</t>
  </si>
  <si>
    <t>Animal Control Officer Compensation</t>
  </si>
  <si>
    <t>hw-xxx Road Agent Stipend</t>
  </si>
  <si>
    <t>Rob Collins - Vice Chairperson</t>
  </si>
  <si>
    <t>Jeff Steenson</t>
  </si>
  <si>
    <t>Dottie Billbrough</t>
  </si>
  <si>
    <t>Tom</t>
  </si>
  <si>
    <t>Rob</t>
  </si>
  <si>
    <t>Sheila</t>
  </si>
  <si>
    <t>Sue</t>
  </si>
  <si>
    <t>Jeff</t>
  </si>
  <si>
    <t>gb-110 Custodian Salary (contracted)</t>
  </si>
  <si>
    <t>not recommended</t>
  </si>
  <si>
    <t>recommended</t>
  </si>
  <si>
    <t>abstained</t>
  </si>
  <si>
    <t>bi-390 Building Inspection Salary</t>
  </si>
  <si>
    <t>(7,0,0)</t>
  </si>
  <si>
    <t>(6,0,1)</t>
  </si>
  <si>
    <t>2020-aa</t>
  </si>
  <si>
    <t>Mandated Replacement of SCBA for Fire Dept.</t>
  </si>
  <si>
    <t>2020-bb</t>
  </si>
  <si>
    <t>2020-cc</t>
  </si>
  <si>
    <t>2020-dd</t>
  </si>
  <si>
    <t>2020-ee</t>
  </si>
  <si>
    <t>2020-ff</t>
  </si>
  <si>
    <t>2020-gg</t>
  </si>
  <si>
    <t>2020-hh</t>
  </si>
  <si>
    <t>2020-ii</t>
  </si>
  <si>
    <t>2020-jj</t>
  </si>
  <si>
    <t>2020-kk</t>
  </si>
  <si>
    <t>2020-ll</t>
  </si>
  <si>
    <r>
      <t xml:space="preserve">THIS BUDGET SHALL BE POSTED WITH THE WARRANT
</t>
    </r>
    <r>
      <rPr>
        <sz val="12"/>
        <color rgb="FF000000"/>
        <rFont val="Arial"/>
        <family val="2"/>
      </rPr>
      <t xml:space="preserve">This form was posted with the warrant on: January 22, 2020, </t>
    </r>
  </si>
  <si>
    <t>(CP) Compensation for Elected ACO</t>
  </si>
  <si>
    <t>2020-08</t>
  </si>
  <si>
    <t>Long-Term Borrowing to Build a Police Station</t>
  </si>
  <si>
    <t>(5,1,0)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</si>
  <si>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</si>
  <si>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</si>
  <si>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</si>
  <si>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</si>
  <si>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</si>
  <si>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</si>
  <si>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</si>
  <si>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</si>
  <si>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</si>
  <si>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</si>
  <si>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</si>
  <si>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</si>
  <si>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(6/0/0)</t>
  </si>
  <si>
    <t>(6,0,0)</t>
  </si>
  <si>
    <t>2020 YTD Revenue</t>
  </si>
  <si>
    <t>Estimated 2021</t>
  </si>
  <si>
    <t>2019  expenditures</t>
  </si>
  <si>
    <t>2020 YTD expenses</t>
  </si>
  <si>
    <t>approved 2020</t>
  </si>
  <si>
    <t>Proposed 2021</t>
  </si>
  <si>
    <t>BoS 2021</t>
  </si>
  <si>
    <t>ex-115 Finance Director</t>
  </si>
  <si>
    <t>el-120 Ballot Clerk Salary/Stipend</t>
  </si>
  <si>
    <t>el-111 Janitor Salary/Stipend</t>
  </si>
  <si>
    <t>el-130 Supervisors Salary/Stipend</t>
  </si>
  <si>
    <t>el-134 Moderator Salary/Stipend</t>
  </si>
  <si>
    <t>gb-110 Custodian Salary/Services</t>
  </si>
  <si>
    <t>gb-422 Fuel/Propane</t>
  </si>
  <si>
    <t>fd-740 Station Equipment/Repair</t>
  </si>
  <si>
    <t>hw-138 Road Agent Stipend</t>
  </si>
  <si>
    <t>sw-612 Street Sweeping</t>
  </si>
  <si>
    <t>wd-390 Trash Curbside Collection Contract</t>
  </si>
  <si>
    <t>`</t>
  </si>
  <si>
    <t>3509.05 Uncleared Checks</t>
  </si>
  <si>
    <t>2020 budget</t>
  </si>
  <si>
    <t>4550.10 Library Administration, total</t>
  </si>
  <si>
    <t>Total Operating Budget:</t>
  </si>
  <si>
    <t>Billbrough, Tom</t>
  </si>
  <si>
    <t>Collins, Rob</t>
  </si>
  <si>
    <t>Johannesen, Sheila</t>
  </si>
  <si>
    <t>Overstreet, Sue</t>
  </si>
  <si>
    <t>Rosati, David</t>
  </si>
  <si>
    <t>Steenson, Jeff</t>
  </si>
  <si>
    <t>A = Absent</t>
  </si>
  <si>
    <t>E = Excused</t>
  </si>
  <si>
    <t>P = Present (in Person)</t>
  </si>
  <si>
    <t>LZ = Late (via Zoom)</t>
  </si>
  <si>
    <t>L = Late (in person)</t>
  </si>
  <si>
    <t>P</t>
  </si>
  <si>
    <t>A</t>
  </si>
  <si>
    <t>4150.10 Accounting &amp; Financial Rpt. (Trustee of Trust Funds)</t>
  </si>
  <si>
    <t>3351.30 NH State Municipal Aid</t>
  </si>
  <si>
    <t>he-121 Secretary P/T</t>
  </si>
  <si>
    <t>fd-127 IT Support (salary)</t>
  </si>
  <si>
    <t>fd-822 Information Technology (equip. expense)</t>
  </si>
  <si>
    <t>Z = Present (via Zoom)</t>
  </si>
  <si>
    <t>Z</t>
  </si>
  <si>
    <t>el-135 Deputy Moderator Salary/Stipend</t>
  </si>
  <si>
    <t>el-822 Election Covid Response Grant</t>
  </si>
  <si>
    <t>hw-138A Road Agent</t>
  </si>
  <si>
    <t>hw-650A New Truck/Equipment lease</t>
  </si>
  <si>
    <t>hw-650 Highway Equipment (leased equipment)</t>
  </si>
  <si>
    <t>Actual 2020 income minus estimated 2020 income:</t>
  </si>
  <si>
    <t>BoS estimated 2021 income minus BudCom estimated 2021 income:</t>
  </si>
  <si>
    <t>LZ</t>
  </si>
  <si>
    <t>E</t>
  </si>
  <si>
    <t>default budget</t>
  </si>
  <si>
    <t>Operating budget minus</t>
  </si>
  <si>
    <t>fd-126 Fire Ward salary</t>
  </si>
  <si>
    <t>2021-05</t>
  </si>
  <si>
    <t>2021-06</t>
  </si>
  <si>
    <t>2021-07</t>
  </si>
  <si>
    <t>FD Equipment CRF</t>
  </si>
  <si>
    <t>Dottie</t>
  </si>
  <si>
    <t>Ed</t>
  </si>
  <si>
    <t xml:space="preserve"> Operating Budget</t>
  </si>
  <si>
    <t>BudCom 2021</t>
  </si>
  <si>
    <t>4312.90 Other Expenses</t>
  </si>
  <si>
    <t>4312.90 Other Expenses, total</t>
  </si>
  <si>
    <t>4210.90 Other Expenses</t>
  </si>
  <si>
    <t>4210.90 Other Expenses, total</t>
  </si>
  <si>
    <t>4220.90 Other Expenses</t>
  </si>
  <si>
    <t>4220.90 Other Expenses, total</t>
  </si>
  <si>
    <t>4550.90 Other Expenses</t>
  </si>
  <si>
    <t>4550.90 Other Expenses, total</t>
  </si>
  <si>
    <t>2021-09</t>
  </si>
  <si>
    <t>2021-08</t>
  </si>
  <si>
    <t>2021-10</t>
  </si>
  <si>
    <t>2021-11</t>
  </si>
  <si>
    <t>2021-12</t>
  </si>
  <si>
    <t>5/0/0</t>
  </si>
  <si>
    <t>4/0/1</t>
  </si>
  <si>
    <t>2021-13</t>
  </si>
  <si>
    <t>ACO Vehicle Replacement non-CRF</t>
  </si>
  <si>
    <t>unan.</t>
  </si>
  <si>
    <t>what monies are the result of the FD &amp; Highway employees?</t>
  </si>
  <si>
    <t>what monies are the result of the FD, PD, and Highway employees?</t>
  </si>
  <si>
    <t>2021-14</t>
  </si>
  <si>
    <t>Highway CRF</t>
  </si>
  <si>
    <t xml:space="preserve">All due to the PD employees $143,381 moved to PD </t>
  </si>
  <si>
    <t>Total:</t>
  </si>
  <si>
    <t>4140 Election, Registration &amp; Statistics,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</si>
</sst>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10409]&quot;$&quot;#,##0;\(&quot;$&quot;#,##0\)"/>
    <numFmt numFmtId="165" formatCode="dd\-mmm\-yy"/>
    <numFmt numFmtId="166" formatCode="0.0%"/>
    <numFmt numFmtId="167" formatCode="0.0000%"/>
    <numFmt numFmtId="168" formatCode="_(&quot;$&quot;* #,##0_);_(&quot;$&quot;* \(#,##0\);_(&quot;$&quot;* &quot;-&quot;??_);_(@_)"/>
    <numFmt numFmtId="169" formatCode="&quot;$&quot;#,##0"/>
    <numFmt numFmtId="170" formatCode="[$-10409]&quot;$&quot;#,##0.00;\(&quot;$&quot;#,##0.00\)"/>
    <numFmt numFmtId="171" formatCode="[$-409]d\-mmm\-yy;@"/>
    <numFmt numFmtId="172" formatCode="mm/dd/yy;@"/>
    <numFmt numFmtId="173" formatCode="_(&quot;$&quot;* #,##0.00_);_(&quot;$&quot;* \(#,##0.00\);_(&quot;$&quot;* &quot;-&quot;_);_(@_)"/>
    <numFmt numFmtId="174" formatCode="#,##0.00;\-#,##0.00"/>
  </numFmts>
  <fonts count="4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FFFFFF"/>
      <name val="Arial"/>
      <family val="2"/>
    </font>
    <font>
      <b/>
      <sz val="8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Courier New"/>
      <family val="3"/>
    </font>
    <font>
      <i/>
      <sz val="12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0"/>
      <color theme="1"/>
      <name val="Courier New"/>
      <family val="3"/>
    </font>
    <font>
      <i/>
      <sz val="9"/>
      <color rgb="FF000000"/>
      <name val="Tahoma"/>
      <family val="2"/>
    </font>
    <font>
      <b/>
      <i/>
      <sz val="9"/>
      <color rgb="FF000000"/>
      <name val="Tahoma"/>
      <family val="2"/>
    </font>
    <font>
      <sz val="8"/>
      <name val="Tahoma"/>
      <family val="2"/>
    </font>
    <font>
      <sz val="8"/>
      <color theme="3" tint="0.3999755851924192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3" tint="0.3999755851924192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  <font>
      <sz val="10"/>
      <name val="Calibri"/>
      <family val="2"/>
    </font>
    <font>
      <sz val="10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Tahoma"/>
      <family val="2"/>
    </font>
    <font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61">
    <border>
      <left/>
      <right/>
      <top/>
      <bottom/>
      <diagonal/>
    </border>
    <border>
      <left style="thick">
        <color rgb="FF696969"/>
      </left>
      <right style="thick">
        <color rgb="FF696969"/>
      </right>
      <top style="thick">
        <color rgb="FF696969"/>
      </top>
      <bottom/>
      <diagonal/>
    </border>
    <border>
      <left/>
      <right/>
      <top style="thick">
        <color rgb="FF696969"/>
      </top>
      <bottom/>
      <diagonal/>
    </border>
    <border>
      <left/>
      <right style="thick">
        <color rgb="FF696969"/>
      </right>
      <top style="thick">
        <color rgb="FF696969"/>
      </top>
      <bottom/>
      <diagonal/>
    </border>
    <border>
      <left style="thick">
        <color rgb="FF696969"/>
      </left>
      <right style="thick">
        <color rgb="FF696969"/>
      </right>
      <top/>
      <bottom style="thick">
        <color rgb="FF696969"/>
      </bottom>
      <diagonal/>
    </border>
    <border>
      <left/>
      <right style="thick">
        <color rgb="FF696969"/>
      </right>
      <top/>
      <bottom/>
      <diagonal/>
    </border>
    <border>
      <left style="thick">
        <color rgb="FF696969"/>
      </left>
      <right/>
      <top/>
      <bottom style="thick">
        <color rgb="FF696969"/>
      </bottom>
      <diagonal/>
    </border>
    <border>
      <left/>
      <right/>
      <top/>
      <bottom style="thick">
        <color rgb="FF696969"/>
      </bottom>
      <diagonal/>
    </border>
    <border>
      <left/>
      <right style="thick">
        <color rgb="FF696969"/>
      </right>
      <top/>
      <bottom style="thick">
        <color rgb="FF69696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theme="1"/>
      </bottom>
      <diagonal/>
    </border>
    <border>
      <left style="medium">
        <color auto="1"/>
      </left>
      <right style="medium">
        <color auto="1"/>
      </right>
      <top style="double">
        <color theme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auto="1"/>
      </right>
      <top/>
      <bottom/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dotted">
        <color indexed="64"/>
      </right>
      <top/>
      <bottom style="double">
        <color auto="1"/>
      </bottom>
      <diagonal/>
    </border>
    <border>
      <left style="dotted">
        <color indexed="64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25" fillId="0" borderId="0"/>
    <xf numFmtId="0" fontId="28" fillId="0" borderId="0" applyNumberFormat="0" applyFill="0" applyBorder="0" applyAlignment="0" applyProtection="0"/>
  </cellStyleXfs>
  <cellXfs count="644">
    <xf numFmtId="0" fontId="1" fillId="0" borderId="0" xfId="0" applyFont="1" applyFill="1" applyBorder="1"/>
    <xf numFmtId="0" fontId="9" fillId="2" borderId="12" xfId="0" applyNumberFormat="1" applyFont="1" applyFill="1" applyBorder="1" applyAlignment="1">
      <alignment horizontal="center" wrapText="1" readingOrder="1"/>
    </xf>
    <xf numFmtId="0" fontId="9" fillId="2" borderId="13" xfId="0" applyNumberFormat="1" applyFont="1" applyFill="1" applyBorder="1" applyAlignment="1">
      <alignment horizontal="center" wrapText="1" readingOrder="1"/>
    </xf>
    <xf numFmtId="0" fontId="10" fillId="2" borderId="13" xfId="0" applyNumberFormat="1" applyFont="1" applyFill="1" applyBorder="1" applyAlignment="1">
      <alignment horizontal="center" wrapText="1" readingOrder="1"/>
    </xf>
    <xf numFmtId="0" fontId="10" fillId="2" borderId="14" xfId="0" applyNumberFormat="1" applyFont="1" applyFill="1" applyBorder="1" applyAlignment="1">
      <alignment horizontal="center" wrapText="1" readingOrder="1"/>
    </xf>
    <xf numFmtId="0" fontId="9" fillId="4" borderId="13" xfId="0" applyNumberFormat="1" applyFont="1" applyFill="1" applyBorder="1" applyAlignment="1">
      <alignment horizontal="center" wrapText="1" readingOrder="1"/>
    </xf>
    <xf numFmtId="0" fontId="9" fillId="4" borderId="14" xfId="0" applyNumberFormat="1" applyFont="1" applyFill="1" applyBorder="1" applyAlignment="1">
      <alignment horizontal="center" wrapText="1" readingOrder="1"/>
    </xf>
    <xf numFmtId="0" fontId="11" fillId="5" borderId="9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vertical="top" wrapText="1" readingOrder="1"/>
    </xf>
    <xf numFmtId="0" fontId="9" fillId="2" borderId="14" xfId="0" applyNumberFormat="1" applyFont="1" applyFill="1" applyBorder="1" applyAlignment="1">
      <alignment horizontal="center" wrapText="1" readingOrder="1"/>
    </xf>
    <xf numFmtId="0" fontId="9" fillId="2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horizontal="center" wrapText="1" readingOrder="1"/>
    </xf>
    <xf numFmtId="0" fontId="11" fillId="0" borderId="9" xfId="0" applyNumberFormat="1" applyFont="1" applyFill="1" applyBorder="1" applyAlignment="1">
      <alignment vertical="center" wrapText="1" readingOrder="1"/>
    </xf>
    <xf numFmtId="164" fontId="11" fillId="0" borderId="9" xfId="0" applyNumberFormat="1" applyFont="1" applyFill="1" applyBorder="1" applyAlignment="1">
      <alignment horizontal="right" vertical="center" wrapText="1" readingOrder="1"/>
    </xf>
    <xf numFmtId="164" fontId="12" fillId="0" borderId="14" xfId="0" applyNumberFormat="1" applyFont="1" applyFill="1" applyBorder="1" applyAlignment="1">
      <alignment horizontal="right" vertical="center" wrapText="1" readingOrder="1"/>
    </xf>
    <xf numFmtId="0" fontId="13" fillId="0" borderId="14" xfId="0" applyNumberFormat="1" applyFont="1" applyFill="1" applyBorder="1" applyAlignment="1">
      <alignment horizontal="right" vertical="center" wrapText="1" readingOrder="1"/>
    </xf>
    <xf numFmtId="0" fontId="14" fillId="0" borderId="17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164" fontId="12" fillId="0" borderId="0" xfId="0" applyNumberFormat="1" applyFont="1" applyFill="1" applyBorder="1" applyAlignment="1">
      <alignment horizontal="right" vertical="center" wrapText="1" readingOrder="1"/>
    </xf>
    <xf numFmtId="164" fontId="13" fillId="0" borderId="18" xfId="0" applyNumberFormat="1" applyFont="1" applyFill="1" applyBorder="1" applyAlignment="1">
      <alignment horizontal="right" vertical="center" wrapText="1" readingOrder="1"/>
    </xf>
    <xf numFmtId="164" fontId="13" fillId="0" borderId="21" xfId="0" applyNumberFormat="1" applyFont="1" applyFill="1" applyBorder="1" applyAlignment="1">
      <alignment horizontal="right" vertical="center" wrapText="1" readingOrder="1"/>
    </xf>
    <xf numFmtId="164" fontId="12" fillId="0" borderId="18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164" fontId="12" fillId="0" borderId="11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23" fillId="0" borderId="0" xfId="0" applyFont="1" applyFill="1" applyBorder="1"/>
    <xf numFmtId="44" fontId="23" fillId="0" borderId="0" xfId="0" applyNumberFormat="1" applyFont="1" applyFill="1" applyBorder="1"/>
    <xf numFmtId="1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0" xfId="0" applyFont="1" applyFill="1" applyBorder="1"/>
    <xf numFmtId="0" fontId="11" fillId="5" borderId="9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1" fillId="5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7" fontId="11" fillId="5" borderId="9" xfId="0" applyNumberFormat="1" applyFont="1" applyFill="1" applyBorder="1" applyAlignment="1">
      <alignment vertical="top" wrapText="1" readingOrder="1"/>
    </xf>
    <xf numFmtId="7" fontId="11" fillId="5" borderId="17" xfId="0" applyNumberFormat="1" applyFont="1" applyFill="1" applyBorder="1" applyAlignment="1">
      <alignment vertical="top" wrapText="1" readingOrder="1"/>
    </xf>
    <xf numFmtId="44" fontId="11" fillId="5" borderId="17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horizontal="left" vertical="top" wrapText="1" readingOrder="1"/>
    </xf>
    <xf numFmtId="0" fontId="24" fillId="0" borderId="0" xfId="0" applyFont="1" applyFill="1" applyBorder="1"/>
    <xf numFmtId="37" fontId="23" fillId="0" borderId="0" xfId="0" applyNumberFormat="1" applyFont="1" applyFill="1" applyBorder="1" applyAlignment="1">
      <alignment horizontal="center"/>
    </xf>
    <xf numFmtId="169" fontId="23" fillId="0" borderId="0" xfId="0" applyNumberFormat="1" applyFont="1" applyFill="1" applyBorder="1"/>
    <xf numFmtId="169" fontId="11" fillId="5" borderId="9" xfId="0" applyNumberFormat="1" applyFont="1" applyFill="1" applyBorder="1" applyAlignment="1">
      <alignment vertical="top" wrapText="1" readingOrder="1"/>
    </xf>
    <xf numFmtId="169" fontId="9" fillId="4" borderId="13" xfId="0" applyNumberFormat="1" applyFont="1" applyFill="1" applyBorder="1" applyAlignment="1">
      <alignment horizontal="center" wrapText="1" readingOrder="1"/>
    </xf>
    <xf numFmtId="5" fontId="9" fillId="2" borderId="9" xfId="0" applyNumberFormat="1" applyFont="1" applyFill="1" applyBorder="1" applyAlignment="1">
      <alignment vertical="top" wrapText="1" readingOrder="1"/>
    </xf>
    <xf numFmtId="170" fontId="9" fillId="2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1" fillId="8" borderId="9" xfId="0" applyNumberFormat="1" applyFont="1" applyFill="1" applyBorder="1" applyAlignment="1">
      <alignment vertical="top" wrapText="1" readingOrder="1"/>
    </xf>
    <xf numFmtId="0" fontId="11" fillId="8" borderId="9" xfId="0" applyNumberFormat="1" applyFont="1" applyFill="1" applyBorder="1" applyAlignment="1">
      <alignment horizontal="left" vertical="top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9" fillId="5" borderId="16" xfId="0" applyNumberFormat="1" applyFont="1" applyFill="1" applyBorder="1" applyAlignment="1">
      <alignment horizontal="right" vertical="center" wrapText="1" readingOrder="1"/>
    </xf>
    <xf numFmtId="0" fontId="9" fillId="2" borderId="9" xfId="0" applyNumberFormat="1" applyFont="1" applyFill="1" applyBorder="1" applyAlignment="1">
      <alignment vertical="center" wrapText="1" readingOrder="1"/>
    </xf>
    <xf numFmtId="164" fontId="9" fillId="2" borderId="9" xfId="0" applyNumberFormat="1" applyFont="1" applyFill="1" applyBorder="1" applyAlignment="1">
      <alignment vertical="center" wrapText="1" readingOrder="1"/>
    </xf>
    <xf numFmtId="164" fontId="11" fillId="10" borderId="9" xfId="0" applyNumberFormat="1" applyFont="1" applyFill="1" applyBorder="1" applyAlignment="1">
      <alignment vertical="center" wrapText="1" readingOrder="1"/>
    </xf>
    <xf numFmtId="0" fontId="10" fillId="2" borderId="13" xfId="0" applyNumberFormat="1" applyFont="1" applyFill="1" applyBorder="1" applyAlignment="1">
      <alignment horizontal="center" vertical="center" wrapText="1" readingOrder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1" fillId="11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horizontal="center" vertical="center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164" fontId="11" fillId="8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horizontal="center" vertical="top" wrapText="1" readingOrder="1"/>
    </xf>
    <xf numFmtId="7" fontId="11" fillId="8" borderId="9" xfId="0" applyNumberFormat="1" applyFont="1" applyFill="1" applyBorder="1" applyAlignment="1">
      <alignment vertical="top" wrapText="1" readingOrder="1"/>
    </xf>
    <xf numFmtId="169" fontId="11" fillId="8" borderId="9" xfId="0" applyNumberFormat="1" applyFont="1" applyFill="1" applyBorder="1" applyAlignment="1">
      <alignment vertical="top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 readingOrder="1"/>
    </xf>
    <xf numFmtId="0" fontId="23" fillId="0" borderId="0" xfId="0" applyFont="1" applyFill="1" applyAlignment="1">
      <alignment vertical="center" readingOrder="1"/>
    </xf>
    <xf numFmtId="164" fontId="11" fillId="10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9" fillId="4" borderId="28" xfId="0" applyNumberFormat="1" applyFont="1" applyFill="1" applyBorder="1" applyAlignment="1">
      <alignment horizontal="center" vertical="center" wrapText="1" readingOrder="1"/>
    </xf>
    <xf numFmtId="0" fontId="9" fillId="1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16" borderId="2" xfId="0" applyNumberFormat="1" applyFont="1" applyFill="1" applyBorder="1" applyAlignment="1">
      <alignment vertical="center" wrapText="1"/>
    </xf>
    <xf numFmtId="0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42" fontId="29" fillId="0" borderId="29" xfId="0" applyNumberFormat="1" applyFont="1" applyFill="1" applyBorder="1" applyAlignment="1">
      <alignment horizontal="center" vertical="center"/>
    </xf>
    <xf numFmtId="42" fontId="29" fillId="7" borderId="29" xfId="0" applyNumberFormat="1" applyFont="1" applyFill="1" applyBorder="1" applyAlignment="1">
      <alignment horizontal="center" vertical="center"/>
    </xf>
    <xf numFmtId="42" fontId="29" fillId="6" borderId="29" xfId="0" applyNumberFormat="1" applyFont="1" applyFill="1" applyBorder="1" applyAlignment="1">
      <alignment horizontal="center" vertical="center"/>
    </xf>
    <xf numFmtId="42" fontId="29" fillId="14" borderId="29" xfId="0" applyNumberFormat="1" applyFont="1" applyFill="1" applyBorder="1" applyAlignment="1">
      <alignment horizontal="center" vertical="center"/>
    </xf>
    <xf numFmtId="171" fontId="29" fillId="0" borderId="29" xfId="0" applyNumberFormat="1" applyFont="1" applyFill="1" applyBorder="1" applyAlignment="1">
      <alignment horizontal="center" vertical="center"/>
    </xf>
    <xf numFmtId="42" fontId="29" fillId="0" borderId="30" xfId="0" applyNumberFormat="1" applyFont="1" applyFill="1" applyBorder="1" applyAlignment="1">
      <alignment horizontal="center" vertical="center"/>
    </xf>
    <xf numFmtId="42" fontId="29" fillId="7" borderId="30" xfId="0" applyNumberFormat="1" applyFont="1" applyFill="1" applyBorder="1" applyAlignment="1">
      <alignment horizontal="center" vertical="center"/>
    </xf>
    <xf numFmtId="42" fontId="29" fillId="6" borderId="30" xfId="0" applyNumberFormat="1" applyFont="1" applyFill="1" applyBorder="1" applyAlignment="1">
      <alignment horizontal="center" vertical="center"/>
    </xf>
    <xf numFmtId="42" fontId="29" fillId="14" borderId="30" xfId="0" applyNumberFormat="1" applyFont="1" applyFill="1" applyBorder="1" applyAlignment="1">
      <alignment horizontal="center" vertical="center"/>
    </xf>
    <xf numFmtId="171" fontId="29" fillId="0" borderId="30" xfId="0" applyNumberFormat="1" applyFont="1" applyFill="1" applyBorder="1" applyAlignment="1">
      <alignment horizontal="center" vertical="center"/>
    </xf>
    <xf numFmtId="44" fontId="29" fillId="0" borderId="31" xfId="0" applyNumberFormat="1" applyFont="1" applyFill="1" applyBorder="1" applyAlignment="1">
      <alignment vertical="center"/>
    </xf>
    <xf numFmtId="42" fontId="29" fillId="0" borderId="31" xfId="0" applyNumberFormat="1" applyFont="1" applyFill="1" applyBorder="1" applyAlignment="1">
      <alignment vertical="center"/>
    </xf>
    <xf numFmtId="171" fontId="29" fillId="0" borderId="3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4" fontId="29" fillId="0" borderId="0" xfId="0" applyNumberFormat="1" applyFont="1" applyFill="1" applyAlignment="1">
      <alignment vertical="center"/>
    </xf>
    <xf numFmtId="44" fontId="29" fillId="0" borderId="29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>
      <alignment vertical="center"/>
    </xf>
    <xf numFmtId="42" fontId="29" fillId="0" borderId="43" xfId="0" applyNumberFormat="1" applyFont="1" applyFill="1" applyBorder="1" applyAlignment="1">
      <alignment vertical="center"/>
    </xf>
    <xf numFmtId="166" fontId="29" fillId="0" borderId="44" xfId="0" applyNumberFormat="1" applyFont="1" applyFill="1" applyBorder="1" applyAlignment="1">
      <alignment horizontal="center" vertical="center"/>
    </xf>
    <xf numFmtId="44" fontId="27" fillId="0" borderId="29" xfId="0" applyNumberFormat="1" applyFont="1" applyFill="1" applyBorder="1" applyAlignment="1">
      <alignment vertical="center"/>
    </xf>
    <xf numFmtId="42" fontId="29" fillId="0" borderId="30" xfId="0" applyNumberFormat="1" applyFont="1" applyFill="1" applyBorder="1" applyAlignment="1">
      <alignment vertical="center"/>
    </xf>
    <xf numFmtId="44" fontId="29" fillId="0" borderId="30" xfId="0" applyNumberFormat="1" applyFont="1" applyFill="1" applyBorder="1" applyAlignment="1">
      <alignment vertical="center"/>
    </xf>
    <xf numFmtId="42" fontId="29" fillId="0" borderId="32" xfId="0" applyNumberFormat="1" applyFont="1" applyFill="1" applyBorder="1" applyAlignment="1">
      <alignment vertical="center"/>
    </xf>
    <xf numFmtId="44" fontId="29" fillId="0" borderId="33" xfId="0" applyNumberFormat="1" applyFont="1" applyFill="1" applyBorder="1" applyAlignment="1">
      <alignment vertical="center"/>
    </xf>
    <xf numFmtId="42" fontId="29" fillId="0" borderId="33" xfId="0" applyNumberFormat="1" applyFont="1" applyFill="1" applyBorder="1" applyAlignment="1">
      <alignment vertical="center"/>
    </xf>
    <xf numFmtId="42" fontId="29" fillId="0" borderId="47" xfId="0" applyNumberFormat="1" applyFont="1" applyFill="1" applyBorder="1" applyAlignment="1">
      <alignment vertical="center"/>
    </xf>
    <xf numFmtId="166" fontId="29" fillId="0" borderId="48" xfId="0" applyNumberFormat="1" applyFont="1" applyFill="1" applyBorder="1" applyAlignment="1">
      <alignment horizontal="center" vertical="center"/>
    </xf>
    <xf numFmtId="172" fontId="29" fillId="0" borderId="29" xfId="0" applyNumberFormat="1" applyFont="1" applyFill="1" applyBorder="1" applyAlignment="1">
      <alignment horizontal="center" vertical="center"/>
    </xf>
    <xf numFmtId="44" fontId="27" fillId="0" borderId="30" xfId="0" applyNumberFormat="1" applyFont="1" applyFill="1" applyBorder="1" applyAlignment="1">
      <alignment vertical="center"/>
    </xf>
    <xf numFmtId="44" fontId="29" fillId="0" borderId="32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 applyProtection="1">
      <alignment vertical="center"/>
      <protection locked="0"/>
    </xf>
    <xf numFmtId="42" fontId="29" fillId="0" borderId="34" xfId="0" applyNumberFormat="1" applyFont="1" applyFill="1" applyBorder="1" applyAlignment="1">
      <alignment vertical="center"/>
    </xf>
    <xf numFmtId="168" fontId="27" fillId="0" borderId="29" xfId="0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42" fontId="32" fillId="0" borderId="29" xfId="0" applyNumberFormat="1" applyFont="1" applyFill="1" applyBorder="1" applyAlignment="1" applyProtection="1">
      <alignment horizontal="right" vertical="center"/>
    </xf>
    <xf numFmtId="42" fontId="29" fillId="0" borderId="33" xfId="0" applyNumberFormat="1" applyFont="1" applyFill="1" applyBorder="1" applyAlignment="1">
      <alignment horizontal="left" vertical="center"/>
    </xf>
    <xf numFmtId="44" fontId="29" fillId="0" borderId="29" xfId="0" applyNumberFormat="1" applyFont="1" applyFill="1" applyBorder="1" applyAlignment="1">
      <alignment horizontal="centerContinuous" vertical="center"/>
    </xf>
    <xf numFmtId="42" fontId="29" fillId="0" borderId="29" xfId="0" applyNumberFormat="1" applyFont="1" applyFill="1" applyBorder="1" applyAlignment="1">
      <alignment horizontal="centerContinuous" vertical="center"/>
    </xf>
    <xf numFmtId="0" fontId="29" fillId="12" borderId="0" xfId="0" applyFont="1" applyFill="1" applyAlignment="1">
      <alignment vertical="center"/>
    </xf>
    <xf numFmtId="44" fontId="29" fillId="12" borderId="29" xfId="0" applyNumberFormat="1" applyFont="1" applyFill="1" applyBorder="1" applyAlignment="1">
      <alignment vertical="center"/>
    </xf>
    <xf numFmtId="42" fontId="29" fillId="12" borderId="29" xfId="0" applyNumberFormat="1" applyFont="1" applyFill="1" applyBorder="1" applyAlignment="1">
      <alignment vertical="center"/>
    </xf>
    <xf numFmtId="42" fontId="29" fillId="12" borderId="43" xfId="0" applyNumberFormat="1" applyFont="1" applyFill="1" applyBorder="1" applyAlignment="1">
      <alignment vertical="center"/>
    </xf>
    <xf numFmtId="166" fontId="29" fillId="12" borderId="44" xfId="0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29" fillId="9" borderId="0" xfId="0" applyFont="1" applyFill="1" applyBorder="1" applyAlignment="1">
      <alignment vertical="center"/>
    </xf>
    <xf numFmtId="44" fontId="29" fillId="9" borderId="29" xfId="0" applyNumberFormat="1" applyFont="1" applyFill="1" applyBorder="1" applyAlignment="1">
      <alignment vertical="center"/>
    </xf>
    <xf numFmtId="42" fontId="29" fillId="9" borderId="43" xfId="0" applyNumberFormat="1" applyFont="1" applyFill="1" applyBorder="1" applyAlignment="1">
      <alignment vertical="center"/>
    </xf>
    <xf numFmtId="166" fontId="29" fillId="9" borderId="44" xfId="0" applyNumberFormat="1" applyFont="1" applyFill="1" applyBorder="1" applyAlignment="1">
      <alignment horizontal="center" vertical="center"/>
    </xf>
    <xf numFmtId="42" fontId="29" fillId="9" borderId="29" xfId="0" applyNumberFormat="1" applyFont="1" applyFill="1" applyBorder="1" applyAlignment="1">
      <alignment vertical="center"/>
    </xf>
    <xf numFmtId="42" fontId="29" fillId="9" borderId="45" xfId="0" applyNumberFormat="1" applyFont="1" applyFill="1" applyBorder="1" applyAlignment="1">
      <alignment vertical="center"/>
    </xf>
    <xf numFmtId="166" fontId="29" fillId="9" borderId="46" xfId="0" applyNumberFormat="1" applyFont="1" applyFill="1" applyBorder="1" applyAlignment="1">
      <alignment horizontal="center" vertical="center"/>
    </xf>
    <xf numFmtId="0" fontId="29" fillId="13" borderId="0" xfId="0" applyFont="1" applyFill="1" applyAlignment="1">
      <alignment vertical="center"/>
    </xf>
    <xf numFmtId="0" fontId="29" fillId="13" borderId="0" xfId="0" applyFont="1" applyFill="1" applyBorder="1" applyAlignment="1">
      <alignment vertical="center"/>
    </xf>
    <xf numFmtId="44" fontId="29" fillId="13" borderId="29" xfId="0" applyNumberFormat="1" applyFont="1" applyFill="1" applyBorder="1" applyAlignment="1">
      <alignment vertical="center"/>
    </xf>
    <xf numFmtId="42" fontId="29" fillId="13" borderId="43" xfId="0" applyNumberFormat="1" applyFont="1" applyFill="1" applyBorder="1" applyAlignment="1">
      <alignment vertical="center"/>
    </xf>
    <xf numFmtId="166" fontId="29" fillId="13" borderId="44" xfId="0" applyNumberFormat="1" applyFont="1" applyFill="1" applyBorder="1" applyAlignment="1">
      <alignment horizontal="center" vertical="center"/>
    </xf>
    <xf numFmtId="42" fontId="29" fillId="13" borderId="29" xfId="0" applyNumberFormat="1" applyFont="1" applyFill="1" applyBorder="1" applyAlignment="1">
      <alignment vertical="center"/>
    </xf>
    <xf numFmtId="42" fontId="29" fillId="0" borderId="37" xfId="0" applyNumberFormat="1" applyFont="1" applyFill="1" applyBorder="1" applyAlignment="1">
      <alignment vertical="center"/>
    </xf>
    <xf numFmtId="166" fontId="29" fillId="0" borderId="38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vertical="center"/>
    </xf>
    <xf numFmtId="42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" vertical="center"/>
    </xf>
    <xf numFmtId="17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44" fontId="29" fillId="0" borderId="0" xfId="0" applyNumberFormat="1" applyFont="1" applyFill="1" applyBorder="1" applyAlignment="1">
      <alignment horizontal="center" vertical="center"/>
    </xf>
    <xf numFmtId="42" fontId="29" fillId="0" borderId="0" xfId="0" applyNumberFormat="1" applyFont="1" applyFill="1" applyBorder="1" applyAlignment="1">
      <alignment horizontal="right" vertical="center"/>
    </xf>
    <xf numFmtId="37" fontId="2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horizontal="left" vertical="center"/>
    </xf>
    <xf numFmtId="42" fontId="29" fillId="0" borderId="0" xfId="0" applyNumberFormat="1" applyFont="1" applyFill="1" applyBorder="1" applyAlignment="1">
      <alignment horizontal="left" vertical="center"/>
    </xf>
    <xf numFmtId="8" fontId="29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0" fontId="33" fillId="0" borderId="0" xfId="2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42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2" fontId="34" fillId="0" borderId="0" xfId="0" applyNumberFormat="1" applyFont="1" applyFill="1" applyBorder="1" applyAlignment="1">
      <alignment vertical="center"/>
    </xf>
    <xf numFmtId="1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173" fontId="29" fillId="19" borderId="31" xfId="0" applyNumberFormat="1" applyFont="1" applyFill="1" applyBorder="1" applyAlignment="1">
      <alignment vertical="center"/>
    </xf>
    <xf numFmtId="173" fontId="29" fillId="19" borderId="29" xfId="0" applyNumberFormat="1" applyFont="1" applyFill="1" applyBorder="1" applyAlignment="1">
      <alignment vertical="center"/>
    </xf>
    <xf numFmtId="44" fontId="29" fillId="19" borderId="29" xfId="0" applyNumberFormat="1" applyFont="1" applyFill="1" applyBorder="1" applyAlignment="1">
      <alignment vertical="center"/>
    </xf>
    <xf numFmtId="44" fontId="27" fillId="19" borderId="29" xfId="0" applyNumberFormat="1" applyFont="1" applyFill="1" applyBorder="1" applyAlignment="1">
      <alignment vertical="center"/>
    </xf>
    <xf numFmtId="44" fontId="31" fillId="19" borderId="30" xfId="0" applyNumberFormat="1" applyFont="1" applyFill="1" applyBorder="1" applyAlignment="1">
      <alignment vertical="center"/>
    </xf>
    <xf numFmtId="44" fontId="29" fillId="19" borderId="30" xfId="0" applyNumberFormat="1" applyFont="1" applyFill="1" applyBorder="1" applyAlignment="1">
      <alignment vertical="center"/>
    </xf>
    <xf numFmtId="173" fontId="29" fillId="19" borderId="33" xfId="0" applyNumberFormat="1" applyFont="1" applyFill="1" applyBorder="1" applyAlignment="1">
      <alignment vertical="center"/>
    </xf>
    <xf numFmtId="44" fontId="27" fillId="19" borderId="30" xfId="0" applyNumberFormat="1" applyFont="1" applyFill="1" applyBorder="1" applyAlignment="1">
      <alignment vertical="center"/>
    </xf>
    <xf numFmtId="42" fontId="29" fillId="19" borderId="31" xfId="0" applyNumberFormat="1" applyFont="1" applyFill="1" applyBorder="1" applyAlignment="1">
      <alignment vertical="center"/>
    </xf>
    <xf numFmtId="173" fontId="29" fillId="19" borderId="32" xfId="0" applyNumberFormat="1" applyFont="1" applyFill="1" applyBorder="1" applyAlignment="1">
      <alignment vertical="center"/>
    </xf>
    <xf numFmtId="42" fontId="29" fillId="19" borderId="30" xfId="0" applyNumberFormat="1" applyFont="1" applyFill="1" applyBorder="1" applyAlignment="1">
      <alignment vertical="center"/>
    </xf>
    <xf numFmtId="42" fontId="29" fillId="19" borderId="32" xfId="0" applyNumberFormat="1" applyFont="1" applyFill="1" applyBorder="1" applyAlignment="1">
      <alignment vertical="center"/>
    </xf>
    <xf numFmtId="42" fontId="29" fillId="19" borderId="33" xfId="0" applyNumberFormat="1" applyFont="1" applyFill="1" applyBorder="1" applyAlignment="1">
      <alignment vertical="center"/>
    </xf>
    <xf numFmtId="173" fontId="29" fillId="19" borderId="34" xfId="0" applyNumberFormat="1" applyFont="1" applyFill="1" applyBorder="1" applyAlignment="1">
      <alignment vertical="center"/>
    </xf>
    <xf numFmtId="42" fontId="29" fillId="19" borderId="29" xfId="0" applyNumberFormat="1" applyFont="1" applyFill="1" applyBorder="1" applyAlignment="1">
      <alignment vertical="center"/>
    </xf>
    <xf numFmtId="173" fontId="29" fillId="19" borderId="33" xfId="0" applyNumberFormat="1" applyFont="1" applyFill="1" applyBorder="1" applyAlignment="1">
      <alignment horizontal="left" vertical="center"/>
    </xf>
    <xf numFmtId="44" fontId="29" fillId="19" borderId="29" xfId="0" applyNumberFormat="1" applyFont="1" applyFill="1" applyBorder="1" applyAlignment="1">
      <alignment horizontal="centerContinuous" vertical="center"/>
    </xf>
    <xf numFmtId="42" fontId="29" fillId="7" borderId="29" xfId="0" applyNumberFormat="1" applyFont="1" applyFill="1" applyBorder="1" applyAlignment="1">
      <alignment vertical="center"/>
    </xf>
    <xf numFmtId="42" fontId="29" fillId="0" borderId="22" xfId="0" applyNumberFormat="1" applyFont="1" applyFill="1" applyBorder="1" applyAlignment="1">
      <alignment horizontal="center" vertical="center"/>
    </xf>
    <xf numFmtId="42" fontId="29" fillId="0" borderId="29" xfId="0" applyNumberFormat="1" applyFont="1" applyFill="1" applyBorder="1" applyAlignment="1"/>
    <xf numFmtId="44" fontId="27" fillId="19" borderId="29" xfId="0" applyNumberFormat="1" applyFont="1" applyFill="1" applyBorder="1" applyAlignment="1"/>
    <xf numFmtId="44" fontId="27" fillId="0" borderId="29" xfId="0" applyNumberFormat="1" applyFont="1" applyBorder="1" applyAlignment="1"/>
    <xf numFmtId="0" fontId="11" fillId="5" borderId="9" xfId="0" applyNumberFormat="1" applyFont="1" applyFill="1" applyBorder="1" applyAlignment="1">
      <alignment horizontal="center" vertical="center" readingOrder="1"/>
    </xf>
    <xf numFmtId="168" fontId="29" fillId="0" borderId="29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2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Alignment="1">
      <alignment vertical="center"/>
    </xf>
    <xf numFmtId="42" fontId="29" fillId="0" borderId="0" xfId="0" applyNumberFormat="1" applyFont="1" applyFill="1" applyBorder="1" applyAlignment="1">
      <alignment horizontal="center" vertical="center"/>
    </xf>
    <xf numFmtId="42" fontId="29" fillId="0" borderId="0" xfId="0" applyNumberFormat="1" applyFont="1" applyFill="1" applyBorder="1" applyAlignment="1">
      <alignment horizontal="centerContinuous" vertical="center"/>
    </xf>
    <xf numFmtId="44" fontId="29" fillId="0" borderId="22" xfId="0" applyNumberFormat="1" applyFont="1" applyFill="1" applyBorder="1" applyAlignment="1">
      <alignment vertical="center"/>
    </xf>
    <xf numFmtId="44" fontId="29" fillId="0" borderId="22" xfId="0" applyNumberFormat="1" applyFont="1" applyFill="1" applyBorder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Alignment="1">
      <alignment vertical="center"/>
    </xf>
    <xf numFmtId="44" fontId="29" fillId="0" borderId="23" xfId="0" applyNumberFormat="1" applyFont="1" applyFill="1" applyBorder="1" applyAlignment="1">
      <alignment horizontal="center" vertical="center"/>
    </xf>
    <xf numFmtId="42" fontId="29" fillId="0" borderId="23" xfId="0" applyNumberFormat="1" applyFont="1" applyFill="1" applyBorder="1" applyAlignment="1">
      <alignment horizontal="center" vertical="center"/>
    </xf>
    <xf numFmtId="171" fontId="29" fillId="18" borderId="24" xfId="0" applyNumberFormat="1" applyFont="1" applyFill="1" applyBorder="1" applyAlignment="1">
      <alignment horizontal="center" vertical="center"/>
    </xf>
    <xf numFmtId="42" fontId="29" fillId="0" borderId="24" xfId="0" applyNumberFormat="1" applyFont="1" applyFill="1" applyBorder="1" applyAlignment="1">
      <alignment horizontal="center" vertical="center"/>
    </xf>
    <xf numFmtId="44" fontId="29" fillId="0" borderId="24" xfId="0" applyNumberFormat="1" applyFont="1" applyFill="1" applyBorder="1" applyAlignment="1">
      <alignment horizontal="center" vertical="center"/>
    </xf>
    <xf numFmtId="44" fontId="29" fillId="0" borderId="23" xfId="0" applyNumberFormat="1" applyFont="1" applyFill="1" applyBorder="1" applyAlignment="1">
      <alignment vertical="center"/>
    </xf>
    <xf numFmtId="42" fontId="29" fillId="0" borderId="23" xfId="0" applyNumberFormat="1" applyFont="1" applyFill="1" applyBorder="1" applyAlignment="1">
      <alignment vertical="center"/>
    </xf>
    <xf numFmtId="44" fontId="29" fillId="0" borderId="25" xfId="0" applyNumberFormat="1" applyFont="1" applyFill="1" applyBorder="1" applyAlignment="1">
      <alignment horizontal="center" vertical="center"/>
    </xf>
    <xf numFmtId="166" fontId="29" fillId="0" borderId="25" xfId="0" applyNumberFormat="1" applyFont="1" applyFill="1" applyBorder="1" applyAlignment="1">
      <alignment horizontal="center" vertical="center"/>
    </xf>
    <xf numFmtId="44" fontId="29" fillId="0" borderId="24" xfId="0" applyNumberFormat="1" applyFont="1" applyFill="1" applyBorder="1" applyAlignment="1">
      <alignment vertical="center"/>
    </xf>
    <xf numFmtId="42" fontId="29" fillId="0" borderId="2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2" fontId="29" fillId="0" borderId="22" xfId="0" applyNumberFormat="1" applyFont="1" applyFill="1" applyBorder="1" applyAlignment="1">
      <alignment vertical="center"/>
    </xf>
    <xf numFmtId="44" fontId="29" fillId="0" borderId="26" xfId="0" applyNumberFormat="1" applyFont="1" applyFill="1" applyBorder="1" applyAlignment="1">
      <alignment vertical="center"/>
    </xf>
    <xf numFmtId="42" fontId="29" fillId="0" borderId="26" xfId="0" applyNumberFormat="1" applyFont="1" applyFill="1" applyBorder="1" applyAlignment="1">
      <alignment vertical="center"/>
    </xf>
    <xf numFmtId="44" fontId="29" fillId="0" borderId="27" xfId="0" applyNumberFormat="1" applyFont="1" applyFill="1" applyBorder="1" applyAlignment="1">
      <alignment vertical="center"/>
    </xf>
    <xf numFmtId="42" fontId="29" fillId="0" borderId="27" xfId="0" applyNumberFormat="1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vertical="center"/>
    </xf>
    <xf numFmtId="44" fontId="27" fillId="0" borderId="23" xfId="0" applyNumberFormat="1" applyFont="1" applyFill="1" applyBorder="1" applyAlignment="1">
      <alignment vertical="center"/>
    </xf>
    <xf numFmtId="44" fontId="27" fillId="0" borderId="24" xfId="0" applyNumberFormat="1" applyFont="1" applyFill="1" applyBorder="1" applyAlignment="1">
      <alignment vertical="center"/>
    </xf>
    <xf numFmtId="168" fontId="29" fillId="0" borderId="27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4" fontId="29" fillId="0" borderId="0" xfId="0" applyNumberFormat="1" applyFont="1" applyFill="1" applyBorder="1" applyAlignment="1">
      <alignment horizontal="centerContinuous" vertical="center"/>
    </xf>
    <xf numFmtId="10" fontId="29" fillId="0" borderId="0" xfId="0" applyNumberFormat="1" applyFont="1" applyFill="1" applyBorder="1" applyAlignment="1">
      <alignment horizontal="centerContinuous" vertical="center"/>
    </xf>
    <xf numFmtId="10" fontId="29" fillId="0" borderId="0" xfId="0" applyNumberFormat="1" applyFont="1" applyFill="1" applyBorder="1" applyAlignment="1">
      <alignment vertical="center"/>
    </xf>
    <xf numFmtId="168" fontId="29" fillId="0" borderId="26" xfId="0" applyNumberFormat="1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Continuous" vertical="center"/>
    </xf>
    <xf numFmtId="167" fontId="29" fillId="0" borderId="0" xfId="0" applyNumberFormat="1" applyFont="1" applyFill="1" applyBorder="1" applyAlignment="1">
      <alignment horizontal="centerContinuous" vertical="center"/>
    </xf>
    <xf numFmtId="44" fontId="29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4" fontId="35" fillId="19" borderId="29" xfId="0" applyNumberFormat="1" applyFont="1" applyFill="1" applyBorder="1" applyAlignment="1">
      <alignment horizontal="center" vertical="center"/>
    </xf>
    <xf numFmtId="44" fontId="35" fillId="0" borderId="29" xfId="0" applyNumberFormat="1" applyFont="1" applyFill="1" applyBorder="1" applyAlignment="1">
      <alignment horizontal="center" vertical="center"/>
    </xf>
    <xf numFmtId="42" fontId="35" fillId="0" borderId="29" xfId="0" applyNumberFormat="1" applyFont="1" applyFill="1" applyBorder="1" applyAlignment="1">
      <alignment horizontal="center" vertical="center"/>
    </xf>
    <xf numFmtId="42" fontId="25" fillId="0" borderId="29" xfId="0" applyNumberFormat="1" applyFont="1" applyFill="1" applyBorder="1" applyAlignment="1">
      <alignment horizontal="center" vertical="center"/>
    </xf>
    <xf numFmtId="171" fontId="25" fillId="0" borderId="2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71" fontId="35" fillId="19" borderId="30" xfId="0" applyNumberFormat="1" applyFont="1" applyFill="1" applyBorder="1" applyAlignment="1">
      <alignment horizontal="center" vertical="center"/>
    </xf>
    <xf numFmtId="171" fontId="35" fillId="18" borderId="30" xfId="0" applyNumberFormat="1" applyFont="1" applyFill="1" applyBorder="1" applyAlignment="1">
      <alignment horizontal="center" vertical="center"/>
    </xf>
    <xf numFmtId="42" fontId="35" fillId="0" borderId="30" xfId="0" applyNumberFormat="1" applyFont="1" applyFill="1" applyBorder="1" applyAlignment="1">
      <alignment horizontal="center" vertical="center"/>
    </xf>
    <xf numFmtId="42" fontId="35" fillId="0" borderId="39" xfId="0" applyNumberFormat="1" applyFont="1" applyFill="1" applyBorder="1" applyAlignment="1">
      <alignment horizontal="centerContinuous" vertical="center"/>
    </xf>
    <xf numFmtId="166" fontId="35" fillId="0" borderId="40" xfId="0" applyNumberFormat="1" applyFont="1" applyFill="1" applyBorder="1" applyAlignment="1">
      <alignment horizontal="center" vertical="center"/>
    </xf>
    <xf numFmtId="42" fontId="25" fillId="0" borderId="30" xfId="0" applyNumberFormat="1" applyFont="1" applyFill="1" applyBorder="1" applyAlignment="1">
      <alignment horizontal="center" vertical="center"/>
    </xf>
    <xf numFmtId="171" fontId="25" fillId="0" borderId="30" xfId="0" applyNumberFormat="1" applyFont="1" applyFill="1" applyBorder="1" applyAlignment="1">
      <alignment horizontal="center" vertical="center"/>
    </xf>
    <xf numFmtId="173" fontId="25" fillId="19" borderId="31" xfId="0" applyNumberFormat="1" applyFont="1" applyFill="1" applyBorder="1" applyAlignment="1">
      <alignment vertical="center"/>
    </xf>
    <xf numFmtId="173" fontId="25" fillId="0" borderId="31" xfId="0" applyNumberFormat="1" applyFont="1" applyFill="1" applyBorder="1" applyAlignment="1">
      <alignment vertical="center"/>
    </xf>
    <xf numFmtId="42" fontId="25" fillId="0" borderId="31" xfId="0" applyNumberFormat="1" applyFont="1" applyFill="1" applyBorder="1" applyAlignment="1">
      <alignment vertical="center"/>
    </xf>
    <xf numFmtId="42" fontId="35" fillId="0" borderId="41" xfId="0" applyNumberFormat="1" applyFont="1" applyFill="1" applyBorder="1" applyAlignment="1">
      <alignment vertical="center"/>
    </xf>
    <xf numFmtId="166" fontId="35" fillId="0" borderId="42" xfId="0" applyNumberFormat="1" applyFont="1" applyFill="1" applyBorder="1" applyAlignment="1">
      <alignment horizontal="center" vertical="center"/>
    </xf>
    <xf numFmtId="171" fontId="25" fillId="0" borderId="31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173" fontId="25" fillId="19" borderId="29" xfId="0" applyNumberFormat="1" applyFont="1" applyFill="1" applyBorder="1" applyAlignment="1">
      <alignment vertical="center"/>
    </xf>
    <xf numFmtId="173" fontId="25" fillId="0" borderId="29" xfId="0" applyNumberFormat="1" applyFont="1" applyFill="1" applyBorder="1" applyAlignment="1">
      <alignment vertical="center"/>
    </xf>
    <xf numFmtId="42" fontId="25" fillId="0" borderId="29" xfId="0" applyNumberFormat="1" applyFont="1" applyFill="1" applyBorder="1" applyAlignment="1">
      <alignment vertical="center"/>
    </xf>
    <xf numFmtId="42" fontId="35" fillId="0" borderId="43" xfId="0" applyNumberFormat="1" applyFont="1" applyFill="1" applyBorder="1" applyAlignment="1">
      <alignment vertical="center"/>
    </xf>
    <xf numFmtId="166" fontId="35" fillId="0" borderId="44" xfId="0" applyNumberFormat="1" applyFont="1" applyFill="1" applyBorder="1" applyAlignment="1">
      <alignment horizontal="center" vertical="center"/>
    </xf>
    <xf numFmtId="44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4" fontId="25" fillId="19" borderId="29" xfId="0" applyNumberFormat="1" applyFont="1" applyFill="1" applyBorder="1" applyAlignment="1">
      <alignment vertical="center"/>
    </xf>
    <xf numFmtId="44" fontId="25" fillId="0" borderId="29" xfId="0" applyNumberFormat="1" applyFont="1" applyFill="1" applyBorder="1" applyAlignment="1">
      <alignment vertical="center"/>
    </xf>
    <xf numFmtId="44" fontId="3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44" fontId="7" fillId="19" borderId="29" xfId="0" applyNumberFormat="1" applyFont="1" applyFill="1" applyBorder="1" applyAlignment="1">
      <alignment vertical="center"/>
    </xf>
    <xf numFmtId="44" fontId="7" fillId="0" borderId="29" xfId="0" applyNumberFormat="1" applyFont="1" applyFill="1" applyBorder="1" applyAlignment="1">
      <alignment vertical="center"/>
    </xf>
    <xf numFmtId="44" fontId="36" fillId="19" borderId="30" xfId="0" applyNumberFormat="1" applyFont="1" applyFill="1" applyBorder="1" applyAlignment="1">
      <alignment vertical="center"/>
    </xf>
    <xf numFmtId="44" fontId="36" fillId="0" borderId="30" xfId="0" applyNumberFormat="1" applyFont="1" applyFill="1" applyBorder="1" applyAlignment="1">
      <alignment vertical="center"/>
    </xf>
    <xf numFmtId="42" fontId="35" fillId="0" borderId="45" xfId="0" applyNumberFormat="1" applyFont="1" applyFill="1" applyBorder="1" applyAlignment="1">
      <alignment vertical="center"/>
    </xf>
    <xf numFmtId="166" fontId="35" fillId="0" borderId="46" xfId="0" applyNumberFormat="1" applyFont="1" applyFill="1" applyBorder="1" applyAlignment="1">
      <alignment horizontal="center" vertical="center"/>
    </xf>
    <xf numFmtId="44" fontId="25" fillId="19" borderId="30" xfId="0" applyNumberFormat="1" applyFont="1" applyFill="1" applyBorder="1" applyAlignment="1">
      <alignment vertical="center"/>
    </xf>
    <xf numFmtId="44" fontId="25" fillId="0" borderId="30" xfId="0" applyNumberFormat="1" applyFont="1" applyFill="1" applyBorder="1" applyAlignment="1">
      <alignment vertical="center"/>
    </xf>
    <xf numFmtId="42" fontId="25" fillId="0" borderId="30" xfId="0" applyNumberFormat="1" applyFont="1" applyFill="1" applyBorder="1" applyAlignment="1">
      <alignment vertical="center"/>
    </xf>
    <xf numFmtId="42" fontId="35" fillId="0" borderId="49" xfId="0" applyNumberFormat="1" applyFont="1" applyFill="1" applyBorder="1" applyAlignment="1">
      <alignment vertical="center"/>
    </xf>
    <xf numFmtId="166" fontId="35" fillId="0" borderId="5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73" fontId="25" fillId="19" borderId="33" xfId="0" applyNumberFormat="1" applyFont="1" applyFill="1" applyBorder="1" applyAlignment="1">
      <alignment vertical="center"/>
    </xf>
    <xf numFmtId="173" fontId="25" fillId="0" borderId="33" xfId="0" applyNumberFormat="1" applyFont="1" applyFill="1" applyBorder="1" applyAlignment="1">
      <alignment vertical="center"/>
    </xf>
    <xf numFmtId="42" fontId="25" fillId="0" borderId="33" xfId="0" applyNumberFormat="1" applyFont="1" applyFill="1" applyBorder="1" applyAlignment="1">
      <alignment vertical="center"/>
    </xf>
    <xf numFmtId="0" fontId="25" fillId="9" borderId="0" xfId="0" applyFont="1" applyFill="1" applyAlignment="1">
      <alignment vertical="center"/>
    </xf>
    <xf numFmtId="42" fontId="25" fillId="0" borderId="29" xfId="0" applyNumberFormat="1" applyFont="1" applyFill="1" applyBorder="1" applyAlignment="1"/>
    <xf numFmtId="172" fontId="25" fillId="0" borderId="29" xfId="0" applyNumberFormat="1" applyFont="1" applyFill="1" applyBorder="1" applyAlignment="1">
      <alignment horizontal="center" vertical="center"/>
    </xf>
    <xf numFmtId="44" fontId="7" fillId="19" borderId="30" xfId="0" applyNumberFormat="1" applyFont="1" applyFill="1" applyBorder="1" applyAlignment="1">
      <alignment vertical="center"/>
    </xf>
    <xf numFmtId="44" fontId="7" fillId="0" borderId="30" xfId="0" applyNumberFormat="1" applyFont="1" applyFill="1" applyBorder="1" applyAlignment="1">
      <alignment vertical="center"/>
    </xf>
    <xf numFmtId="172" fontId="25" fillId="0" borderId="31" xfId="0" applyNumberFormat="1" applyFont="1" applyFill="1" applyBorder="1" applyAlignment="1">
      <alignment vertical="center"/>
    </xf>
    <xf numFmtId="8" fontId="35" fillId="0" borderId="0" xfId="0" applyNumberFormat="1" applyFont="1" applyFill="1" applyAlignment="1">
      <alignment vertical="center"/>
    </xf>
    <xf numFmtId="42" fontId="25" fillId="19" borderId="31" xfId="0" applyNumberFormat="1" applyFont="1" applyFill="1" applyBorder="1" applyAlignment="1">
      <alignment vertical="center"/>
    </xf>
    <xf numFmtId="42" fontId="35" fillId="0" borderId="0" xfId="0" applyNumberFormat="1" applyFont="1" applyFill="1" applyAlignment="1">
      <alignment vertical="center"/>
    </xf>
    <xf numFmtId="173" fontId="25" fillId="19" borderId="32" xfId="0" applyNumberFormat="1" applyFont="1" applyFill="1" applyBorder="1" applyAlignment="1">
      <alignment vertical="center"/>
    </xf>
    <xf numFmtId="173" fontId="25" fillId="0" borderId="32" xfId="0" applyNumberFormat="1" applyFont="1" applyFill="1" applyBorder="1" applyAlignment="1">
      <alignment vertical="center"/>
    </xf>
    <xf numFmtId="42" fontId="25" fillId="0" borderId="32" xfId="0" applyNumberFormat="1" applyFont="1" applyFill="1" applyBorder="1" applyAlignment="1">
      <alignment vertical="center"/>
    </xf>
    <xf numFmtId="42" fontId="25" fillId="19" borderId="30" xfId="0" applyNumberFormat="1" applyFont="1" applyFill="1" applyBorder="1" applyAlignment="1">
      <alignment vertical="center"/>
    </xf>
    <xf numFmtId="42" fontId="25" fillId="19" borderId="32" xfId="0" applyNumberFormat="1" applyFont="1" applyFill="1" applyBorder="1" applyAlignment="1">
      <alignment vertical="center"/>
    </xf>
    <xf numFmtId="168" fontId="25" fillId="0" borderId="29" xfId="0" applyNumberFormat="1" applyFont="1" applyFill="1" applyBorder="1" applyAlignment="1">
      <alignment vertical="center"/>
    </xf>
    <xf numFmtId="42" fontId="25" fillId="0" borderId="29" xfId="0" applyNumberFormat="1" applyFont="1" applyFill="1" applyBorder="1" applyAlignment="1" applyProtection="1">
      <alignment vertical="center"/>
      <protection locked="0"/>
    </xf>
    <xf numFmtId="168" fontId="7" fillId="0" borderId="29" xfId="0" applyNumberFormat="1" applyFont="1" applyFill="1" applyBorder="1" applyAlignment="1">
      <alignment vertical="center"/>
    </xf>
    <xf numFmtId="42" fontId="38" fillId="0" borderId="29" xfId="0" applyNumberFormat="1" applyFont="1" applyFill="1" applyBorder="1" applyAlignment="1" applyProtection="1">
      <alignment horizontal="right" vertical="center"/>
    </xf>
    <xf numFmtId="42" fontId="25" fillId="19" borderId="33" xfId="0" applyNumberFormat="1" applyFont="1" applyFill="1" applyBorder="1" applyAlignment="1">
      <alignment vertical="center"/>
    </xf>
    <xf numFmtId="173" fontId="25" fillId="19" borderId="34" xfId="0" applyNumberFormat="1" applyFont="1" applyFill="1" applyBorder="1" applyAlignment="1">
      <alignment vertical="center"/>
    </xf>
    <xf numFmtId="173" fontId="25" fillId="0" borderId="34" xfId="0" applyNumberFormat="1" applyFont="1" applyFill="1" applyBorder="1" applyAlignment="1">
      <alignment vertical="center"/>
    </xf>
    <xf numFmtId="42" fontId="25" fillId="0" borderId="34" xfId="0" applyNumberFormat="1" applyFont="1" applyFill="1" applyBorder="1" applyAlignment="1">
      <alignment vertical="center"/>
    </xf>
    <xf numFmtId="44" fontId="7" fillId="19" borderId="29" xfId="0" applyNumberFormat="1" applyFont="1" applyFill="1" applyBorder="1" applyAlignment="1"/>
    <xf numFmtId="44" fontId="7" fillId="0" borderId="29" xfId="0" applyNumberFormat="1" applyFont="1" applyBorder="1" applyAlignment="1"/>
    <xf numFmtId="42" fontId="25" fillId="19" borderId="29" xfId="0" applyNumberFormat="1" applyFont="1" applyFill="1" applyBorder="1" applyAlignment="1">
      <alignment vertical="center"/>
    </xf>
    <xf numFmtId="173" fontId="25" fillId="19" borderId="33" xfId="0" applyNumberFormat="1" applyFont="1" applyFill="1" applyBorder="1" applyAlignment="1">
      <alignment horizontal="left" vertical="center"/>
    </xf>
    <xf numFmtId="173" fontId="25" fillId="0" borderId="33" xfId="0" applyNumberFormat="1" applyFont="1" applyFill="1" applyBorder="1" applyAlignment="1">
      <alignment horizontal="left" vertical="center"/>
    </xf>
    <xf numFmtId="42" fontId="25" fillId="0" borderId="33" xfId="0" applyNumberFormat="1" applyFont="1" applyFill="1" applyBorder="1" applyAlignment="1">
      <alignment horizontal="left" vertical="center"/>
    </xf>
    <xf numFmtId="44" fontId="25" fillId="19" borderId="29" xfId="0" applyNumberFormat="1" applyFont="1" applyFill="1" applyBorder="1" applyAlignment="1">
      <alignment horizontal="centerContinuous" vertical="center"/>
    </xf>
    <xf numFmtId="44" fontId="25" fillId="0" borderId="29" xfId="0" applyNumberFormat="1" applyFont="1" applyFill="1" applyBorder="1" applyAlignment="1">
      <alignment horizontal="centerContinuous" vertical="center"/>
    </xf>
    <xf numFmtId="42" fontId="25" fillId="0" borderId="29" xfId="0" applyNumberFormat="1" applyFont="1" applyFill="1" applyBorder="1" applyAlignment="1">
      <alignment horizontal="centerContinuous" vertical="center"/>
    </xf>
    <xf numFmtId="44" fontId="25" fillId="19" borderId="35" xfId="0" applyNumberFormat="1" applyFont="1" applyFill="1" applyBorder="1" applyAlignment="1">
      <alignment vertical="center"/>
    </xf>
    <xf numFmtId="44" fontId="25" fillId="0" borderId="35" xfId="0" applyNumberFormat="1" applyFont="1" applyFill="1" applyBorder="1" applyAlignment="1">
      <alignment vertical="center"/>
    </xf>
    <xf numFmtId="42" fontId="25" fillId="0" borderId="35" xfId="0" applyNumberFormat="1" applyFont="1" applyFill="1" applyBorder="1" applyAlignment="1">
      <alignment vertical="center"/>
    </xf>
    <xf numFmtId="42" fontId="35" fillId="0" borderId="51" xfId="0" applyNumberFormat="1" applyFont="1" applyFill="1" applyBorder="1" applyAlignment="1">
      <alignment vertical="center"/>
    </xf>
    <xf numFmtId="166" fontId="35" fillId="0" borderId="52" xfId="0" applyNumberFormat="1" applyFont="1" applyFill="1" applyBorder="1" applyAlignment="1">
      <alignment horizontal="center" vertical="center"/>
    </xf>
    <xf numFmtId="173" fontId="25" fillId="19" borderId="36" xfId="0" applyNumberFormat="1" applyFont="1" applyFill="1" applyBorder="1" applyAlignment="1">
      <alignment vertical="center"/>
    </xf>
    <xf numFmtId="173" fontId="25" fillId="0" borderId="36" xfId="0" applyNumberFormat="1" applyFont="1" applyFill="1" applyBorder="1" applyAlignment="1">
      <alignment vertical="center"/>
    </xf>
    <xf numFmtId="42" fontId="25" fillId="0" borderId="36" xfId="0" applyNumberFormat="1" applyFont="1" applyFill="1" applyBorder="1" applyAlignment="1">
      <alignment vertical="center"/>
    </xf>
    <xf numFmtId="42" fontId="35" fillId="0" borderId="47" xfId="0" applyNumberFormat="1" applyFont="1" applyFill="1" applyBorder="1" applyAlignment="1">
      <alignment vertical="center"/>
    </xf>
    <xf numFmtId="166" fontId="35" fillId="0" borderId="48" xfId="0" applyNumberFormat="1" applyFont="1" applyFill="1" applyBorder="1" applyAlignment="1">
      <alignment horizontal="center" vertical="center"/>
    </xf>
    <xf numFmtId="44" fontId="25" fillId="0" borderId="33" xfId="0" applyNumberFormat="1" applyFont="1" applyFill="1" applyBorder="1" applyAlignment="1">
      <alignment vertical="center"/>
    </xf>
    <xf numFmtId="44" fontId="25" fillId="0" borderId="31" xfId="0" applyNumberFormat="1" applyFont="1" applyFill="1" applyBorder="1" applyAlignment="1">
      <alignment vertical="center"/>
    </xf>
    <xf numFmtId="0" fontId="25" fillId="12" borderId="0" xfId="0" applyFont="1" applyFill="1" applyAlignment="1">
      <alignment vertical="center"/>
    </xf>
    <xf numFmtId="44" fontId="25" fillId="12" borderId="29" xfId="0" applyNumberFormat="1" applyFont="1" applyFill="1" applyBorder="1" applyAlignment="1">
      <alignment vertical="center"/>
    </xf>
    <xf numFmtId="42" fontId="25" fillId="12" borderId="29" xfId="0" applyNumberFormat="1" applyFont="1" applyFill="1" applyBorder="1" applyAlignment="1">
      <alignment vertical="center"/>
    </xf>
    <xf numFmtId="42" fontId="25" fillId="12" borderId="43" xfId="0" applyNumberFormat="1" applyFont="1" applyFill="1" applyBorder="1" applyAlignment="1">
      <alignment vertical="center"/>
    </xf>
    <xf numFmtId="166" fontId="25" fillId="12" borderId="44" xfId="0" applyNumberFormat="1" applyFont="1" applyFill="1" applyBorder="1" applyAlignment="1">
      <alignment horizontal="center" vertical="center"/>
    </xf>
    <xf numFmtId="171" fontId="25" fillId="12" borderId="29" xfId="0" applyNumberFormat="1" applyFont="1" applyFill="1" applyBorder="1" applyAlignment="1">
      <alignment horizontal="center" vertical="center"/>
    </xf>
    <xf numFmtId="42" fontId="25" fillId="0" borderId="43" xfId="0" applyNumberFormat="1" applyFont="1" applyFill="1" applyBorder="1" applyAlignment="1">
      <alignment vertical="center"/>
    </xf>
    <xf numFmtId="166" fontId="25" fillId="0" borderId="44" xfId="0" applyNumberFormat="1" applyFont="1" applyFill="1" applyBorder="1" applyAlignment="1">
      <alignment horizontal="center" vertical="center"/>
    </xf>
    <xf numFmtId="44" fontId="25" fillId="9" borderId="29" xfId="0" applyNumberFormat="1" applyFont="1" applyFill="1" applyBorder="1" applyAlignment="1">
      <alignment vertical="center"/>
    </xf>
    <xf numFmtId="42" fontId="25" fillId="9" borderId="43" xfId="0" applyNumberFormat="1" applyFont="1" applyFill="1" applyBorder="1" applyAlignment="1">
      <alignment vertical="center"/>
    </xf>
    <xf numFmtId="166" fontId="25" fillId="9" borderId="44" xfId="0" applyNumberFormat="1" applyFont="1" applyFill="1" applyBorder="1" applyAlignment="1">
      <alignment horizontal="center" vertical="center"/>
    </xf>
    <xf numFmtId="42" fontId="25" fillId="9" borderId="29" xfId="0" applyNumberFormat="1" applyFont="1" applyFill="1" applyBorder="1" applyAlignment="1">
      <alignment vertical="center"/>
    </xf>
    <xf numFmtId="42" fontId="25" fillId="9" borderId="45" xfId="0" applyNumberFormat="1" applyFont="1" applyFill="1" applyBorder="1" applyAlignment="1">
      <alignment vertical="center"/>
    </xf>
    <xf numFmtId="166" fontId="25" fillId="9" borderId="46" xfId="0" applyNumberFormat="1" applyFont="1" applyFill="1" applyBorder="1" applyAlignment="1">
      <alignment horizontal="center" vertical="center"/>
    </xf>
    <xf numFmtId="0" fontId="25" fillId="13" borderId="0" xfId="0" applyFont="1" applyFill="1" applyAlignment="1">
      <alignment vertical="center"/>
    </xf>
    <xf numFmtId="44" fontId="25" fillId="13" borderId="29" xfId="0" applyNumberFormat="1" applyFont="1" applyFill="1" applyBorder="1" applyAlignment="1">
      <alignment vertical="center"/>
    </xf>
    <xf numFmtId="42" fontId="25" fillId="13" borderId="43" xfId="0" applyNumberFormat="1" applyFont="1" applyFill="1" applyBorder="1" applyAlignment="1">
      <alignment vertical="center"/>
    </xf>
    <xf numFmtId="166" fontId="25" fillId="13" borderId="44" xfId="0" applyNumberFormat="1" applyFont="1" applyFill="1" applyBorder="1" applyAlignment="1">
      <alignment horizontal="center" vertical="center"/>
    </xf>
    <xf numFmtId="42" fontId="25" fillId="13" borderId="29" xfId="0" applyNumberFormat="1" applyFont="1" applyFill="1" applyBorder="1" applyAlignment="1">
      <alignment vertical="center"/>
    </xf>
    <xf numFmtId="42" fontId="25" fillId="9" borderId="30" xfId="0" applyNumberFormat="1" applyFont="1" applyFill="1" applyBorder="1" applyAlignment="1">
      <alignment vertical="center"/>
    </xf>
    <xf numFmtId="0" fontId="25" fillId="13" borderId="0" xfId="0" applyFont="1" applyFill="1" applyBorder="1" applyAlignment="1">
      <alignment vertical="center"/>
    </xf>
    <xf numFmtId="0" fontId="25" fillId="20" borderId="0" xfId="0" applyFont="1" applyFill="1" applyAlignment="1">
      <alignment vertical="center"/>
    </xf>
    <xf numFmtId="0" fontId="35" fillId="13" borderId="0" xfId="0" applyFont="1" applyFill="1" applyAlignment="1">
      <alignment vertical="center"/>
    </xf>
    <xf numFmtId="0" fontId="35" fillId="9" borderId="0" xfId="0" applyFont="1" applyFill="1" applyAlignment="1">
      <alignment vertical="center"/>
    </xf>
    <xf numFmtId="44" fontId="25" fillId="0" borderId="32" xfId="0" applyNumberFormat="1" applyFont="1" applyFill="1" applyBorder="1" applyAlignment="1">
      <alignment vertical="center"/>
    </xf>
    <xf numFmtId="42" fontId="25" fillId="0" borderId="51" xfId="0" applyNumberFormat="1" applyFont="1" applyFill="1" applyBorder="1" applyAlignment="1">
      <alignment vertical="center"/>
    </xf>
    <xf numFmtId="166" fontId="25" fillId="0" borderId="52" xfId="0" applyNumberFormat="1" applyFont="1" applyFill="1" applyBorder="1" applyAlignment="1">
      <alignment horizontal="center" vertical="center"/>
    </xf>
    <xf numFmtId="42" fontId="25" fillId="0" borderId="47" xfId="0" applyNumberFormat="1" applyFont="1" applyFill="1" applyBorder="1" applyAlignment="1">
      <alignment vertical="center"/>
    </xf>
    <xf numFmtId="166" fontId="25" fillId="0" borderId="48" xfId="0" applyNumberFormat="1" applyFont="1" applyFill="1" applyBorder="1" applyAlignment="1">
      <alignment horizontal="center" vertical="center"/>
    </xf>
    <xf numFmtId="42" fontId="25" fillId="0" borderId="37" xfId="0" applyNumberFormat="1" applyFont="1" applyFill="1" applyBorder="1" applyAlignment="1">
      <alignment vertical="center"/>
    </xf>
    <xf numFmtId="166" fontId="25" fillId="0" borderId="38" xfId="0" applyNumberFormat="1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vertical="center"/>
    </xf>
    <xf numFmtId="42" fontId="25" fillId="0" borderId="0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horizontal="center" vertical="center"/>
    </xf>
    <xf numFmtId="171" fontId="25" fillId="0" borderId="0" xfId="0" applyNumberFormat="1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horizontal="center" vertical="center"/>
    </xf>
    <xf numFmtId="0" fontId="39" fillId="0" borderId="0" xfId="2" applyFont="1" applyFill="1" applyAlignment="1">
      <alignment vertical="center"/>
    </xf>
    <xf numFmtId="42" fontId="25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44" fontId="25" fillId="0" borderId="29" xfId="0" applyNumberFormat="1" applyFont="1" applyFill="1" applyBorder="1" applyAlignment="1">
      <alignment horizontal="center" vertical="center"/>
    </xf>
    <xf numFmtId="0" fontId="7" fillId="16" borderId="9" xfId="0" applyNumberFormat="1" applyFont="1" applyFill="1" applyBorder="1" applyAlignment="1">
      <alignment horizontal="center" vertical="center" wrapText="1" readingOrder="1"/>
    </xf>
    <xf numFmtId="0" fontId="1" fillId="16" borderId="10" xfId="0" applyNumberFormat="1" applyFont="1" applyFill="1" applyBorder="1" applyAlignment="1">
      <alignment vertical="center" wrapText="1"/>
    </xf>
    <xf numFmtId="0" fontId="1" fillId="16" borderId="11" xfId="0" applyNumberFormat="1" applyFont="1" applyFill="1" applyBorder="1" applyAlignment="1">
      <alignment vertical="center" wrapText="1"/>
    </xf>
    <xf numFmtId="44" fontId="29" fillId="19" borderId="31" xfId="0" applyNumberFormat="1" applyFont="1" applyFill="1" applyBorder="1" applyAlignment="1">
      <alignment vertical="center"/>
    </xf>
    <xf numFmtId="171" fontId="29" fillId="0" borderId="23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44" fontId="27" fillId="0" borderId="30" xfId="0" applyNumberFormat="1" applyFont="1" applyBorder="1" applyAlignment="1"/>
    <xf numFmtId="0" fontId="29" fillId="21" borderId="0" xfId="0" applyFont="1" applyFill="1" applyBorder="1" applyAlignment="1">
      <alignment vertical="center"/>
    </xf>
    <xf numFmtId="44" fontId="29" fillId="21" borderId="29" xfId="0" applyNumberFormat="1" applyFont="1" applyFill="1" applyBorder="1" applyAlignment="1">
      <alignment vertical="center"/>
    </xf>
    <xf numFmtId="42" fontId="29" fillId="21" borderId="29" xfId="0" applyNumberFormat="1" applyFont="1" applyFill="1" applyBorder="1" applyAlignment="1">
      <alignment vertical="center"/>
    </xf>
    <xf numFmtId="42" fontId="29" fillId="21" borderId="43" xfId="0" applyNumberFormat="1" applyFont="1" applyFill="1" applyBorder="1" applyAlignment="1">
      <alignment vertical="center"/>
    </xf>
    <xf numFmtId="166" fontId="29" fillId="21" borderId="44" xfId="0" applyNumberFormat="1" applyFont="1" applyFill="1" applyBorder="1" applyAlignment="1">
      <alignment horizontal="center" vertical="center"/>
    </xf>
    <xf numFmtId="0" fontId="29" fillId="21" borderId="0" xfId="0" applyFont="1" applyFill="1" applyAlignment="1">
      <alignment vertical="center"/>
    </xf>
    <xf numFmtId="166" fontId="29" fillId="7" borderId="44" xfId="0" applyNumberFormat="1" applyFont="1" applyFill="1" applyBorder="1" applyAlignment="1">
      <alignment horizontal="center" vertical="center"/>
    </xf>
    <xf numFmtId="171" fontId="29" fillId="7" borderId="29" xfId="0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44" fontId="29" fillId="7" borderId="29" xfId="0" applyNumberFormat="1" applyFont="1" applyFill="1" applyBorder="1" applyAlignment="1">
      <alignment horizontal="center" vertical="center"/>
    </xf>
    <xf numFmtId="42" fontId="29" fillId="7" borderId="43" xfId="0" applyNumberFormat="1" applyFont="1" applyFill="1" applyBorder="1" applyAlignment="1">
      <alignment horizontal="center" vertical="center"/>
    </xf>
    <xf numFmtId="42" fontId="29" fillId="7" borderId="32" xfId="0" applyNumberFormat="1" applyFont="1" applyFill="1" applyBorder="1" applyAlignment="1">
      <alignment vertical="center"/>
    </xf>
    <xf numFmtId="42" fontId="27" fillId="0" borderId="29" xfId="0" applyNumberFormat="1" applyFont="1" applyFill="1" applyBorder="1" applyAlignment="1">
      <alignment vertical="center"/>
    </xf>
    <xf numFmtId="42" fontId="27" fillId="7" borderId="29" xfId="0" applyNumberFormat="1" applyFont="1" applyFill="1" applyBorder="1" applyAlignment="1">
      <alignment vertical="center"/>
    </xf>
    <xf numFmtId="42" fontId="29" fillId="7" borderId="31" xfId="0" applyNumberFormat="1" applyFont="1" applyFill="1" applyBorder="1" applyAlignment="1">
      <alignment vertical="center"/>
    </xf>
    <xf numFmtId="42" fontId="27" fillId="6" borderId="29" xfId="0" applyNumberFormat="1" applyFont="1" applyFill="1" applyBorder="1" applyAlignment="1">
      <alignment vertical="center"/>
    </xf>
    <xf numFmtId="42" fontId="27" fillId="9" borderId="29" xfId="0" applyNumberFormat="1" applyFont="1" applyFill="1" applyBorder="1" applyAlignment="1">
      <alignment vertical="center"/>
    </xf>
    <xf numFmtId="42" fontId="27" fillId="7" borderId="30" xfId="0" applyNumberFormat="1" applyFont="1" applyFill="1" applyBorder="1" applyAlignment="1">
      <alignment vertical="center"/>
    </xf>
    <xf numFmtId="42" fontId="29" fillId="7" borderId="33" xfId="0" applyNumberFormat="1" applyFont="1" applyFill="1" applyBorder="1" applyAlignment="1">
      <alignment vertical="center"/>
    </xf>
    <xf numFmtId="42" fontId="29" fillId="6" borderId="29" xfId="0" applyNumberFormat="1" applyFont="1" applyFill="1" applyBorder="1" applyAlignment="1">
      <alignment vertical="center"/>
    </xf>
    <xf numFmtId="42" fontId="29" fillId="6" borderId="31" xfId="0" applyNumberFormat="1" applyFont="1" applyFill="1" applyBorder="1" applyAlignment="1">
      <alignment vertical="center"/>
    </xf>
    <xf numFmtId="42" fontId="29" fillId="7" borderId="30" xfId="0" applyNumberFormat="1" applyFont="1" applyFill="1" applyBorder="1" applyAlignment="1">
      <alignment vertical="center"/>
    </xf>
    <xf numFmtId="10" fontId="34" fillId="6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vertical="center"/>
    </xf>
    <xf numFmtId="10" fontId="34" fillId="22" borderId="0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vertical="center"/>
    </xf>
    <xf numFmtId="0" fontId="34" fillId="23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42" fontId="29" fillId="6" borderId="32" xfId="0" applyNumberFormat="1" applyFont="1" applyFill="1" applyBorder="1" applyAlignment="1">
      <alignment vertical="center"/>
    </xf>
    <xf numFmtId="42" fontId="29" fillId="6" borderId="3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 textRotation="45"/>
    </xf>
    <xf numFmtId="171" fontId="1" fillId="0" borderId="53" xfId="0" applyNumberFormat="1" applyFont="1" applyFill="1" applyBorder="1" applyAlignment="1">
      <alignment horizontal="center" vertical="center" textRotation="45"/>
    </xf>
    <xf numFmtId="0" fontId="1" fillId="0" borderId="54" xfId="0" applyFont="1" applyFill="1" applyBorder="1" applyAlignment="1">
      <alignment horizontal="center" vertical="center"/>
    </xf>
    <xf numFmtId="171" fontId="1" fillId="25" borderId="24" xfId="0" applyNumberFormat="1" applyFont="1" applyFill="1" applyBorder="1" applyAlignment="1">
      <alignment horizontal="center" vertical="center" textRotation="45"/>
    </xf>
    <xf numFmtId="0" fontId="34" fillId="9" borderId="0" xfId="0" applyFont="1" applyFill="1" applyBorder="1" applyAlignment="1">
      <alignment vertical="center"/>
    </xf>
    <xf numFmtId="0" fontId="1" fillId="25" borderId="55" xfId="0" applyFont="1" applyFill="1" applyBorder="1" applyAlignment="1">
      <alignment horizontal="center" vertical="center"/>
    </xf>
    <xf numFmtId="42" fontId="29" fillId="14" borderId="29" xfId="0" applyNumberFormat="1" applyFont="1" applyFill="1" applyBorder="1" applyAlignment="1">
      <alignment vertical="center"/>
    </xf>
    <xf numFmtId="42" fontId="27" fillId="14" borderId="29" xfId="0" applyNumberFormat="1" applyFont="1" applyFill="1" applyBorder="1" applyAlignment="1">
      <alignment vertical="center"/>
    </xf>
    <xf numFmtId="42" fontId="29" fillId="14" borderId="31" xfId="0" applyNumberFormat="1" applyFont="1" applyFill="1" applyBorder="1" applyAlignment="1">
      <alignment vertical="center"/>
    </xf>
    <xf numFmtId="42" fontId="29" fillId="14" borderId="30" xfId="0" applyNumberFormat="1" applyFont="1" applyFill="1" applyBorder="1" applyAlignment="1">
      <alignment vertical="center"/>
    </xf>
    <xf numFmtId="42" fontId="29" fillId="14" borderId="32" xfId="0" applyNumberFormat="1" applyFont="1" applyFill="1" applyBorder="1" applyAlignment="1">
      <alignment vertical="center"/>
    </xf>
    <xf numFmtId="42" fontId="29" fillId="6" borderId="33" xfId="0" applyNumberFormat="1" applyFont="1" applyFill="1" applyBorder="1" applyAlignment="1">
      <alignment vertical="center"/>
    </xf>
    <xf numFmtId="42" fontId="27" fillId="6" borderId="30" xfId="0" applyNumberFormat="1" applyFont="1" applyFill="1" applyBorder="1" applyAlignment="1">
      <alignment vertical="center"/>
    </xf>
    <xf numFmtId="44" fontId="29" fillId="0" borderId="34" xfId="0" applyNumberFormat="1" applyFont="1" applyFill="1" applyBorder="1" applyAlignment="1">
      <alignment vertical="center"/>
    </xf>
    <xf numFmtId="44" fontId="29" fillId="0" borderId="33" xfId="0" applyNumberFormat="1" applyFont="1" applyFill="1" applyBorder="1" applyAlignment="1">
      <alignment horizontal="left" vertical="center"/>
    </xf>
    <xf numFmtId="44" fontId="29" fillId="0" borderId="29" xfId="0" applyNumberFormat="1" applyFont="1" applyFill="1" applyBorder="1" applyAlignment="1">
      <alignment horizontal="center" vertical="center"/>
    </xf>
    <xf numFmtId="44" fontId="27" fillId="0" borderId="29" xfId="0" applyNumberFormat="1" applyFont="1" applyBorder="1"/>
    <xf numFmtId="44" fontId="41" fillId="0" borderId="29" xfId="0" applyNumberFormat="1" applyFont="1" applyBorder="1"/>
    <xf numFmtId="44" fontId="41" fillId="0" borderId="30" xfId="0" applyNumberFormat="1" applyFont="1" applyBorder="1"/>
    <xf numFmtId="168" fontId="27" fillId="6" borderId="29" xfId="0" applyNumberFormat="1" applyFont="1" applyFill="1" applyBorder="1" applyAlignment="1">
      <alignment vertical="center"/>
    </xf>
    <xf numFmtId="42" fontId="29" fillId="14" borderId="33" xfId="0" applyNumberFormat="1" applyFont="1" applyFill="1" applyBorder="1" applyAlignment="1">
      <alignment vertical="center"/>
    </xf>
    <xf numFmtId="42" fontId="27" fillId="14" borderId="30" xfId="0" applyNumberFormat="1" applyFont="1" applyFill="1" applyBorder="1" applyAlignment="1">
      <alignment vertical="center"/>
    </xf>
    <xf numFmtId="171" fontId="29" fillId="12" borderId="29" xfId="0" applyNumberFormat="1" applyFont="1" applyFill="1" applyBorder="1" applyAlignment="1">
      <alignment vertical="center"/>
    </xf>
    <xf numFmtId="171" fontId="1" fillId="7" borderId="24" xfId="0" applyNumberFormat="1" applyFont="1" applyFill="1" applyBorder="1" applyAlignment="1">
      <alignment horizontal="center" vertical="center" textRotation="45"/>
    </xf>
    <xf numFmtId="0" fontId="1" fillId="7" borderId="55" xfId="0" applyFont="1" applyFill="1" applyBorder="1" applyAlignment="1">
      <alignment horizontal="center" vertical="center"/>
    </xf>
    <xf numFmtId="42" fontId="29" fillId="7" borderId="33" xfId="0" applyNumberFormat="1" applyFont="1" applyFill="1" applyBorder="1" applyAlignment="1">
      <alignment horizontal="left" vertical="center"/>
    </xf>
    <xf numFmtId="42" fontId="29" fillId="6" borderId="33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71" fontId="29" fillId="18" borderId="30" xfId="0" applyNumberFormat="1" applyFont="1" applyFill="1" applyBorder="1" applyAlignment="1">
      <alignment horizontal="center" vertical="center"/>
    </xf>
    <xf numFmtId="42" fontId="29" fillId="14" borderId="0" xfId="0" applyNumberFormat="1" applyFont="1" applyFill="1" applyAlignment="1">
      <alignment horizontal="center" vertical="center"/>
    </xf>
    <xf numFmtId="42" fontId="29" fillId="7" borderId="34" xfId="0" applyNumberFormat="1" applyFont="1" applyFill="1" applyBorder="1" applyAlignment="1">
      <alignment vertical="center"/>
    </xf>
    <xf numFmtId="42" fontId="29" fillId="6" borderId="34" xfId="0" applyNumberFormat="1" applyFont="1" applyFill="1" applyBorder="1" applyAlignment="1">
      <alignment vertical="center"/>
    </xf>
    <xf numFmtId="168" fontId="27" fillId="14" borderId="29" xfId="0" applyNumberFormat="1" applyFont="1" applyFill="1" applyBorder="1" applyAlignment="1">
      <alignment vertical="center"/>
    </xf>
    <xf numFmtId="42" fontId="29" fillId="14" borderId="33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26" borderId="55" xfId="0" applyFont="1" applyFill="1" applyBorder="1" applyAlignment="1">
      <alignment horizontal="center" vertical="center"/>
    </xf>
    <xf numFmtId="42" fontId="31" fillId="7" borderId="29" xfId="0" applyNumberFormat="1" applyFont="1" applyFill="1" applyBorder="1" applyAlignment="1">
      <alignment vertical="center"/>
    </xf>
    <xf numFmtId="42" fontId="29" fillId="14" borderId="34" xfId="0" applyNumberFormat="1" applyFont="1" applyFill="1" applyBorder="1" applyAlignment="1">
      <alignment vertical="center"/>
    </xf>
    <xf numFmtId="42" fontId="29" fillId="0" borderId="56" xfId="0" applyNumberFormat="1" applyFont="1" applyFill="1" applyBorder="1" applyAlignment="1">
      <alignment vertical="center"/>
    </xf>
    <xf numFmtId="42" fontId="29" fillId="0" borderId="53" xfId="0" applyNumberFormat="1" applyFont="1" applyFill="1" applyBorder="1" applyAlignment="1">
      <alignment vertical="center"/>
    </xf>
    <xf numFmtId="42" fontId="29" fillId="0" borderId="57" xfId="0" applyNumberFormat="1" applyFont="1" applyFill="1" applyBorder="1" applyAlignment="1">
      <alignment vertical="center"/>
    </xf>
    <xf numFmtId="42" fontId="29" fillId="0" borderId="58" xfId="0" applyNumberFormat="1" applyFont="1" applyFill="1" applyBorder="1" applyAlignment="1">
      <alignment vertical="center"/>
    </xf>
    <xf numFmtId="42" fontId="29" fillId="0" borderId="59" xfId="0" applyNumberFormat="1" applyFont="1" applyFill="1" applyBorder="1" applyAlignment="1">
      <alignment vertical="center"/>
    </xf>
    <xf numFmtId="168" fontId="29" fillId="0" borderId="57" xfId="0" applyNumberFormat="1" applyFont="1" applyFill="1" applyBorder="1" applyAlignment="1">
      <alignment vertical="center"/>
    </xf>
    <xf numFmtId="168" fontId="29" fillId="0" borderId="59" xfId="0" applyNumberFormat="1" applyFont="1" applyFill="1" applyBorder="1" applyAlignment="1">
      <alignment vertical="center"/>
    </xf>
    <xf numFmtId="168" fontId="29" fillId="0" borderId="58" xfId="0" applyNumberFormat="1" applyFont="1" applyFill="1" applyBorder="1" applyAlignment="1">
      <alignment vertical="center"/>
    </xf>
    <xf numFmtId="42" fontId="29" fillId="0" borderId="56" xfId="0" applyNumberFormat="1" applyFont="1" applyFill="1" applyBorder="1" applyAlignment="1">
      <alignment horizontal="center" vertical="center"/>
    </xf>
    <xf numFmtId="173" fontId="29" fillId="0" borderId="56" xfId="0" applyNumberFormat="1" applyFont="1" applyFill="1" applyBorder="1" applyAlignment="1">
      <alignment vertical="center"/>
    </xf>
    <xf numFmtId="49" fontId="29" fillId="0" borderId="57" xfId="0" applyNumberFormat="1" applyFont="1" applyFill="1" applyBorder="1" applyAlignment="1">
      <alignment horizontal="center" vertical="center"/>
    </xf>
    <xf numFmtId="49" fontId="29" fillId="0" borderId="56" xfId="0" applyNumberFormat="1" applyFont="1" applyFill="1" applyBorder="1" applyAlignment="1">
      <alignment horizontal="center" vertical="center"/>
    </xf>
    <xf numFmtId="44" fontId="27" fillId="0" borderId="23" xfId="0" applyNumberFormat="1" applyFont="1" applyBorder="1"/>
    <xf numFmtId="44" fontId="27" fillId="0" borderId="24" xfId="0" applyNumberFormat="1" applyFont="1" applyBorder="1"/>
    <xf numFmtId="44" fontId="29" fillId="19" borderId="29" xfId="0" applyNumberFormat="1" applyFont="1" applyFill="1" applyBorder="1" applyAlignment="1">
      <alignment horizontal="center" vertical="center"/>
    </xf>
    <xf numFmtId="42" fontId="29" fillId="0" borderId="37" xfId="0" applyNumberFormat="1" applyFont="1" applyFill="1" applyBorder="1" applyAlignment="1">
      <alignment horizontal="centerContinuous" vertical="center"/>
    </xf>
    <xf numFmtId="166" fontId="29" fillId="0" borderId="38" xfId="0" applyNumberFormat="1" applyFont="1" applyFill="1" applyBorder="1" applyAlignment="1">
      <alignment horizontal="centerContinuous" vertical="center"/>
    </xf>
    <xf numFmtId="171" fontId="29" fillId="19" borderId="30" xfId="0" applyNumberFormat="1" applyFont="1" applyFill="1" applyBorder="1" applyAlignment="1">
      <alignment horizontal="center" vertical="center"/>
    </xf>
    <xf numFmtId="42" fontId="29" fillId="0" borderId="39" xfId="0" applyNumberFormat="1" applyFont="1" applyFill="1" applyBorder="1" applyAlignment="1">
      <alignment horizontal="centerContinuous" vertical="center"/>
    </xf>
    <xf numFmtId="166" fontId="29" fillId="0" borderId="40" xfId="0" applyNumberFormat="1" applyFont="1" applyFill="1" applyBorder="1" applyAlignment="1">
      <alignment horizontal="center" vertical="center"/>
    </xf>
    <xf numFmtId="42" fontId="29" fillId="0" borderId="41" xfId="0" applyNumberFormat="1" applyFont="1" applyFill="1" applyBorder="1" applyAlignment="1">
      <alignment vertical="center"/>
    </xf>
    <xf numFmtId="166" fontId="29" fillId="0" borderId="42" xfId="0" applyNumberFormat="1" applyFont="1" applyFill="1" applyBorder="1" applyAlignment="1">
      <alignment horizontal="center" vertical="center"/>
    </xf>
    <xf numFmtId="42" fontId="29" fillId="0" borderId="45" xfId="0" applyNumberFormat="1" applyFont="1" applyFill="1" applyBorder="1" applyAlignment="1">
      <alignment vertical="center"/>
    </xf>
    <xf numFmtId="166" fontId="29" fillId="0" borderId="46" xfId="0" applyNumberFormat="1" applyFont="1" applyFill="1" applyBorder="1" applyAlignment="1">
      <alignment horizontal="center" vertical="center"/>
    </xf>
    <xf numFmtId="42" fontId="29" fillId="0" borderId="49" xfId="0" applyNumberFormat="1" applyFont="1" applyFill="1" applyBorder="1" applyAlignment="1">
      <alignment vertical="center"/>
    </xf>
    <xf numFmtId="166" fontId="29" fillId="0" borderId="50" xfId="0" applyNumberFormat="1" applyFont="1" applyFill="1" applyBorder="1" applyAlignment="1">
      <alignment horizontal="center" vertical="center"/>
    </xf>
    <xf numFmtId="42" fontId="29" fillId="7" borderId="43" xfId="0" applyNumberFormat="1" applyFont="1" applyFill="1" applyBorder="1" applyAlignment="1">
      <alignment vertical="center"/>
    </xf>
    <xf numFmtId="42" fontId="29" fillId="6" borderId="43" xfId="0" applyNumberFormat="1" applyFont="1" applyFill="1" applyBorder="1" applyAlignment="1">
      <alignment vertical="center"/>
    </xf>
    <xf numFmtId="42" fontId="29" fillId="7" borderId="49" xfId="0" applyNumberFormat="1" applyFont="1" applyFill="1" applyBorder="1" applyAlignment="1">
      <alignment vertical="center"/>
    </xf>
    <xf numFmtId="42" fontId="29" fillId="6" borderId="49" xfId="0" applyNumberFormat="1" applyFont="1" applyFill="1" applyBorder="1" applyAlignment="1">
      <alignment vertical="center"/>
    </xf>
    <xf numFmtId="44" fontId="27" fillId="0" borderId="60" xfId="0" applyNumberFormat="1" applyFont="1" applyBorder="1"/>
    <xf numFmtId="44" fontId="27" fillId="0" borderId="30" xfId="0" applyNumberFormat="1" applyFont="1" applyBorder="1"/>
    <xf numFmtId="0" fontId="29" fillId="0" borderId="0" xfId="0" applyNumberFormat="1" applyFont="1" applyFill="1" applyBorder="1" applyAlignment="1">
      <alignment vertical="center" wrapText="1"/>
    </xf>
    <xf numFmtId="0" fontId="27" fillId="0" borderId="0" xfId="0" applyFont="1"/>
    <xf numFmtId="42" fontId="27" fillId="7" borderId="29" xfId="0" applyNumberFormat="1" applyFont="1" applyFill="1" applyBorder="1" applyAlignment="1"/>
    <xf numFmtId="42" fontId="27" fillId="7" borderId="30" xfId="0" applyNumberFormat="1" applyFont="1" applyFill="1" applyBorder="1" applyAlignment="1"/>
    <xf numFmtId="42" fontId="27" fillId="6" borderId="29" xfId="0" applyNumberFormat="1" applyFont="1" applyFill="1" applyBorder="1" applyAlignment="1"/>
    <xf numFmtId="42" fontId="27" fillId="6" borderId="30" xfId="0" applyNumberFormat="1" applyFont="1" applyFill="1" applyBorder="1" applyAlignment="1"/>
    <xf numFmtId="42" fontId="27" fillId="14" borderId="29" xfId="0" applyNumberFormat="1" applyFont="1" applyFill="1" applyBorder="1" applyAlignment="1"/>
    <xf numFmtId="42" fontId="27" fillId="14" borderId="30" xfId="0" applyNumberFormat="1" applyFont="1" applyFill="1" applyBorder="1" applyAlignment="1"/>
    <xf numFmtId="0" fontId="1" fillId="0" borderId="0" xfId="0" applyFont="1" applyFill="1" applyBorder="1"/>
    <xf numFmtId="42" fontId="29" fillId="23" borderId="31" xfId="0" applyNumberFormat="1" applyFont="1" applyFill="1" applyBorder="1" applyAlignment="1">
      <alignment vertical="center"/>
    </xf>
    <xf numFmtId="168" fontId="27" fillId="9" borderId="29" xfId="0" applyNumberFormat="1" applyFont="1" applyFill="1" applyBorder="1" applyAlignment="1">
      <alignment vertical="center"/>
    </xf>
    <xf numFmtId="42" fontId="29" fillId="9" borderId="0" xfId="0" applyNumberFormat="1" applyFont="1" applyFill="1" applyAlignment="1">
      <alignment horizontal="center" vertical="center"/>
    </xf>
    <xf numFmtId="42" fontId="29" fillId="9" borderId="31" xfId="0" applyNumberFormat="1" applyFont="1" applyFill="1" applyBorder="1" applyAlignment="1">
      <alignment vertical="center"/>
    </xf>
    <xf numFmtId="42" fontId="29" fillId="9" borderId="33" xfId="0" applyNumberFormat="1" applyFont="1" applyFill="1" applyBorder="1" applyAlignment="1">
      <alignment vertical="center"/>
    </xf>
    <xf numFmtId="42" fontId="27" fillId="0" borderId="30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>
      <alignment horizontal="left" vertical="center"/>
    </xf>
    <xf numFmtId="42" fontId="27" fillId="0" borderId="29" xfId="0" applyNumberFormat="1" applyFont="1" applyFill="1" applyBorder="1" applyAlignment="1"/>
    <xf numFmtId="42" fontId="27" fillId="0" borderId="30" xfId="0" applyNumberFormat="1" applyFont="1" applyFill="1" applyBorder="1" applyAlignment="1"/>
    <xf numFmtId="42" fontId="29" fillId="9" borderId="29" xfId="0" applyNumberFormat="1" applyFont="1" applyFill="1" applyBorder="1" applyAlignment="1"/>
    <xf numFmtId="42" fontId="29" fillId="9" borderId="32" xfId="0" applyNumberFormat="1" applyFont="1" applyFill="1" applyBorder="1" applyAlignment="1">
      <alignment vertical="center"/>
    </xf>
    <xf numFmtId="42" fontId="29" fillId="9" borderId="33" xfId="0" applyNumberFormat="1" applyFont="1" applyFill="1" applyBorder="1" applyAlignment="1">
      <alignment horizontal="left" vertical="center"/>
    </xf>
    <xf numFmtId="42" fontId="29" fillId="9" borderId="30" xfId="0" applyNumberFormat="1" applyFont="1" applyFill="1" applyBorder="1" applyAlignment="1">
      <alignment vertical="center"/>
    </xf>
    <xf numFmtId="42" fontId="27" fillId="9" borderId="30" xfId="0" applyNumberFormat="1" applyFont="1" applyFill="1" applyBorder="1" applyAlignment="1">
      <alignment vertical="center"/>
    </xf>
    <xf numFmtId="42" fontId="29" fillId="9" borderId="29" xfId="0" applyNumberFormat="1" applyFont="1" applyFill="1" applyBorder="1" applyAlignment="1" applyProtection="1">
      <alignment vertical="center"/>
      <protection locked="0"/>
    </xf>
    <xf numFmtId="42" fontId="27" fillId="9" borderId="29" xfId="0" applyNumberFormat="1" applyFont="1" applyFill="1" applyBorder="1" applyAlignment="1"/>
    <xf numFmtId="42" fontId="27" fillId="9" borderId="30" xfId="0" applyNumberFormat="1" applyFont="1" applyFill="1" applyBorder="1" applyAlignment="1"/>
    <xf numFmtId="42" fontId="29" fillId="9" borderId="34" xfId="0" applyNumberFormat="1" applyFont="1" applyFill="1" applyBorder="1" applyAlignment="1">
      <alignment vertical="center"/>
    </xf>
    <xf numFmtId="42" fontId="29" fillId="0" borderId="44" xfId="0" applyNumberFormat="1" applyFont="1" applyFill="1" applyBorder="1" applyAlignment="1">
      <alignment horizontal="center" vertical="center"/>
    </xf>
    <xf numFmtId="44" fontId="29" fillId="7" borderId="31" xfId="0" applyNumberFormat="1" applyFont="1" applyFill="1" applyBorder="1" applyAlignment="1">
      <alignment vertical="center"/>
    </xf>
    <xf numFmtId="44" fontId="29" fillId="6" borderId="31" xfId="0" applyNumberFormat="1" applyFont="1" applyFill="1" applyBorder="1" applyAlignment="1">
      <alignment vertical="center"/>
    </xf>
    <xf numFmtId="44" fontId="29" fillId="14" borderId="31" xfId="0" applyNumberFormat="1" applyFont="1" applyFill="1" applyBorder="1" applyAlignment="1">
      <alignment vertical="center"/>
    </xf>
    <xf numFmtId="44" fontId="29" fillId="9" borderId="31" xfId="0" applyNumberFormat="1" applyFont="1" applyFill="1" applyBorder="1" applyAlignment="1">
      <alignment vertical="center"/>
    </xf>
    <xf numFmtId="42" fontId="29" fillId="0" borderId="50" xfId="0" applyNumberFormat="1" applyFont="1" applyFill="1" applyBorder="1" applyAlignment="1">
      <alignment horizontal="center" vertical="center"/>
    </xf>
    <xf numFmtId="44" fontId="29" fillId="19" borderId="32" xfId="0" applyNumberFormat="1" applyFont="1" applyFill="1" applyBorder="1" applyAlignment="1">
      <alignment vertical="center"/>
    </xf>
    <xf numFmtId="42" fontId="29" fillId="0" borderId="48" xfId="0" applyNumberFormat="1" applyFont="1" applyFill="1" applyBorder="1" applyAlignment="1">
      <alignment horizontal="center" vertical="center"/>
    </xf>
    <xf numFmtId="44" fontId="29" fillId="7" borderId="32" xfId="0" applyNumberFormat="1" applyFont="1" applyFill="1" applyBorder="1" applyAlignment="1">
      <alignment vertical="center"/>
    </xf>
    <xf numFmtId="44" fontId="29" fillId="6" borderId="32" xfId="0" applyNumberFormat="1" applyFont="1" applyFill="1" applyBorder="1" applyAlignment="1">
      <alignment vertical="center"/>
    </xf>
    <xf numFmtId="44" fontId="29" fillId="14" borderId="32" xfId="0" applyNumberFormat="1" applyFont="1" applyFill="1" applyBorder="1" applyAlignment="1">
      <alignment vertical="center"/>
    </xf>
    <xf numFmtId="0" fontId="1" fillId="0" borderId="0" xfId="0" applyFont="1" applyFill="1" applyBorder="1"/>
    <xf numFmtId="42" fontId="29" fillId="0" borderId="0" xfId="0" applyNumberFormat="1" applyFont="1" applyFill="1" applyAlignment="1">
      <alignment vertical="center"/>
    </xf>
    <xf numFmtId="174" fontId="0" fillId="0" borderId="0" xfId="0" applyNumberFormat="1"/>
    <xf numFmtId="44" fontId="29" fillId="0" borderId="56" xfId="0" applyNumberFormat="1" applyFont="1" applyFill="1" applyBorder="1" applyAlignment="1">
      <alignment vertical="center"/>
    </xf>
    <xf numFmtId="44" fontId="29" fillId="0" borderId="57" xfId="0" applyNumberFormat="1" applyFont="1" applyFill="1" applyBorder="1" applyAlignment="1">
      <alignment vertical="center"/>
    </xf>
    <xf numFmtId="42" fontId="29" fillId="0" borderId="0" xfId="0" applyNumberFormat="1" applyFont="1" applyFill="1" applyAlignment="1">
      <alignment horizontal="left" vertical="center"/>
    </xf>
    <xf numFmtId="13" fontId="29" fillId="0" borderId="29" xfId="0" applyNumberFormat="1" applyFont="1" applyFill="1" applyBorder="1" applyAlignment="1">
      <alignment horizontal="center" vertical="center"/>
    </xf>
    <xf numFmtId="18" fontId="29" fillId="0" borderId="29" xfId="0" applyNumberFormat="1" applyFont="1" applyFill="1" applyBorder="1" applyAlignment="1">
      <alignment horizontal="center" vertical="center"/>
    </xf>
    <xf numFmtId="164" fontId="11" fillId="5" borderId="9" xfId="0" applyNumberFormat="1" applyFont="1" applyFill="1" applyBorder="1" applyAlignment="1">
      <alignment vertical="center" wrapText="1" readingOrder="1"/>
    </xf>
    <xf numFmtId="171" fontId="25" fillId="0" borderId="33" xfId="0" applyNumberFormat="1" applyFont="1" applyFill="1" applyBorder="1" applyAlignment="1">
      <alignment horizontal="center" vertical="center"/>
    </xf>
    <xf numFmtId="168" fontId="25" fillId="0" borderId="3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NumberFormat="1" applyFont="1" applyFill="1" applyAlignment="1">
      <alignment vertical="center"/>
    </xf>
    <xf numFmtId="42" fontId="35" fillId="0" borderId="37" xfId="0" applyNumberFormat="1" applyFont="1" applyFill="1" applyBorder="1" applyAlignment="1">
      <alignment horizontal="center" vertical="center"/>
    </xf>
    <xf numFmtId="42" fontId="35" fillId="0" borderId="38" xfId="0" applyNumberFormat="1" applyFont="1" applyFill="1" applyBorder="1" applyAlignment="1">
      <alignment horizontal="center" vertical="center"/>
    </xf>
    <xf numFmtId="44" fontId="25" fillId="0" borderId="29" xfId="0" applyNumberFormat="1" applyFont="1" applyFill="1" applyBorder="1" applyAlignment="1">
      <alignment horizontal="center" vertical="center"/>
    </xf>
    <xf numFmtId="0" fontId="7" fillId="16" borderId="9" xfId="0" applyNumberFormat="1" applyFont="1" applyFill="1" applyBorder="1" applyAlignment="1">
      <alignment vertical="center" wrapText="1" readingOrder="1"/>
    </xf>
    <xf numFmtId="0" fontId="1" fillId="16" borderId="10" xfId="0" applyNumberFormat="1" applyFont="1" applyFill="1" applyBorder="1" applyAlignment="1">
      <alignment vertical="center" wrapText="1"/>
    </xf>
    <xf numFmtId="0" fontId="1" fillId="16" borderId="11" xfId="0" applyNumberFormat="1" applyFont="1" applyFill="1" applyBorder="1" applyAlignment="1">
      <alignment vertical="center" wrapText="1"/>
    </xf>
    <xf numFmtId="0" fontId="7" fillId="16" borderId="0" xfId="0" applyNumberFormat="1" applyFont="1" applyFill="1" applyBorder="1" applyAlignment="1">
      <alignment horizontal="center" vertical="center" wrapText="1" readingOrder="1"/>
    </xf>
    <xf numFmtId="0" fontId="1" fillId="16" borderId="0" xfId="0" applyFont="1" applyFill="1" applyBorder="1" applyAlignment="1">
      <alignment vertical="center"/>
    </xf>
    <xf numFmtId="0" fontId="7" fillId="16" borderId="9" xfId="0" applyNumberFormat="1" applyFont="1" applyFill="1" applyBorder="1" applyAlignment="1">
      <alignment horizontal="center" vertical="center" wrapText="1" readingOrder="1"/>
    </xf>
    <xf numFmtId="0" fontId="7" fillId="16" borderId="16" xfId="0" applyNumberFormat="1" applyFont="1" applyFill="1" applyBorder="1" applyAlignment="1">
      <alignment horizontal="center" vertical="center" wrapText="1" readingOrder="1"/>
    </xf>
    <xf numFmtId="0" fontId="7" fillId="16" borderId="10" xfId="0" applyNumberFormat="1" applyFont="1" applyFill="1" applyBorder="1" applyAlignment="1">
      <alignment horizontal="center" vertical="center" wrapText="1" readingOrder="1"/>
    </xf>
    <xf numFmtId="0" fontId="7" fillId="16" borderId="11" xfId="0" applyNumberFormat="1" applyFont="1" applyFill="1" applyBorder="1" applyAlignment="1">
      <alignment horizontal="center" vertical="center" wrapText="1" readingOrder="1"/>
    </xf>
    <xf numFmtId="0" fontId="2" fillId="16" borderId="0" xfId="0" applyNumberFormat="1" applyFont="1" applyFill="1" applyBorder="1" applyAlignment="1">
      <alignment horizontal="center" vertical="center" wrapText="1" readingOrder="1"/>
    </xf>
    <xf numFmtId="0" fontId="3" fillId="16" borderId="1" xfId="0" applyNumberFormat="1" applyFont="1" applyFill="1" applyBorder="1" applyAlignment="1">
      <alignment horizontal="center" vertical="center" wrapText="1" readingOrder="1"/>
    </xf>
    <xf numFmtId="0" fontId="1" fillId="16" borderId="2" xfId="0" applyNumberFormat="1" applyFont="1" applyFill="1" applyBorder="1" applyAlignment="1">
      <alignment vertical="center" wrapText="1"/>
    </xf>
    <xf numFmtId="0" fontId="1" fillId="16" borderId="3" xfId="0" applyNumberFormat="1" applyFont="1" applyFill="1" applyBorder="1" applyAlignment="1">
      <alignment vertical="center" wrapText="1"/>
    </xf>
    <xf numFmtId="0" fontId="3" fillId="16" borderId="4" xfId="0" applyNumberFormat="1" applyFont="1" applyFill="1" applyBorder="1" applyAlignment="1">
      <alignment horizontal="center" vertical="center" wrapText="1" readingOrder="1"/>
    </xf>
    <xf numFmtId="0" fontId="1" fillId="16" borderId="5" xfId="0" applyNumberFormat="1" applyFont="1" applyFill="1" applyBorder="1" applyAlignment="1">
      <alignment vertical="center" wrapText="1"/>
    </xf>
    <xf numFmtId="0" fontId="1" fillId="16" borderId="6" xfId="0" applyNumberFormat="1" applyFont="1" applyFill="1" applyBorder="1" applyAlignment="1">
      <alignment vertical="center" wrapText="1"/>
    </xf>
    <xf numFmtId="0" fontId="1" fillId="16" borderId="7" xfId="0" applyNumberFormat="1" applyFont="1" applyFill="1" applyBorder="1" applyAlignment="1">
      <alignment vertical="center" wrapText="1"/>
    </xf>
    <xf numFmtId="0" fontId="1" fillId="16" borderId="8" xfId="0" applyNumberFormat="1" applyFont="1" applyFill="1" applyBorder="1" applyAlignment="1">
      <alignment vertical="center" wrapText="1"/>
    </xf>
    <xf numFmtId="0" fontId="4" fillId="16" borderId="0" xfId="0" applyNumberFormat="1" applyFont="1" applyFill="1" applyBorder="1" applyAlignment="1">
      <alignment horizontal="center" vertical="center" wrapText="1" readingOrder="1"/>
    </xf>
    <xf numFmtId="0" fontId="5" fillId="16" borderId="9" xfId="0" applyNumberFormat="1" applyFont="1" applyFill="1" applyBorder="1" applyAlignment="1">
      <alignment horizontal="center" vertical="center" wrapText="1" readingOrder="1"/>
    </xf>
    <xf numFmtId="0" fontId="6" fillId="16" borderId="0" xfId="0" applyNumberFormat="1" applyFont="1" applyFill="1" applyBorder="1" applyAlignment="1">
      <alignment horizontal="center" vertical="center" wrapText="1" readingOrder="1"/>
    </xf>
    <xf numFmtId="0" fontId="6" fillId="16" borderId="0" xfId="0" applyNumberFormat="1" applyFont="1" applyFill="1" applyBorder="1" applyAlignment="1">
      <alignment horizontal="left" vertical="center" wrapText="1" readingOrder="1"/>
    </xf>
    <xf numFmtId="0" fontId="6" fillId="17" borderId="9" xfId="0" applyNumberFormat="1" applyFont="1" applyFill="1" applyBorder="1" applyAlignment="1">
      <alignment horizontal="center" vertical="center" wrapText="1" readingOrder="1"/>
    </xf>
    <xf numFmtId="0" fontId="11" fillId="5" borderId="9" xfId="0" applyNumberFormat="1" applyFont="1" applyFill="1" applyBorder="1" applyAlignment="1">
      <alignment horizontal="left" vertical="center" wrapText="1" readingOrder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1" fillId="5" borderId="9" xfId="0" applyNumberFormat="1" applyFont="1" applyFill="1" applyBorder="1" applyAlignment="1">
      <alignment vertical="center" wrapText="1" readingOrder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 wrapText="1" readingOrder="1"/>
    </xf>
    <xf numFmtId="0" fontId="1" fillId="0" borderId="10" xfId="0" applyNumberFormat="1" applyFont="1" applyFill="1" applyBorder="1" applyAlignment="1">
      <alignment vertical="center" wrapText="1" readingOrder="1"/>
    </xf>
    <xf numFmtId="0" fontId="1" fillId="0" borderId="11" xfId="0" applyNumberFormat="1" applyFont="1" applyFill="1" applyBorder="1" applyAlignment="1">
      <alignment vertical="center" wrapText="1" readingOrder="1"/>
    </xf>
    <xf numFmtId="170" fontId="11" fillId="0" borderId="9" xfId="0" applyNumberFormat="1" applyFont="1" applyFill="1" applyBorder="1" applyAlignment="1">
      <alignment vertical="center" wrapText="1" readingOrder="1"/>
    </xf>
    <xf numFmtId="170" fontId="1" fillId="0" borderId="11" xfId="0" applyNumberFormat="1" applyFont="1" applyFill="1" applyBorder="1" applyAlignment="1">
      <alignment vertical="center" wrapText="1" readingOrder="1"/>
    </xf>
    <xf numFmtId="164" fontId="11" fillId="0" borderId="11" xfId="0" applyNumberFormat="1" applyFont="1" applyFill="1" applyBorder="1" applyAlignment="1">
      <alignment vertical="center" wrapText="1" readingOrder="1"/>
    </xf>
    <xf numFmtId="0" fontId="11" fillId="5" borderId="16" xfId="0" applyNumberFormat="1" applyFont="1" applyFill="1" applyBorder="1" applyAlignment="1">
      <alignment horizontal="left" vertical="center" wrapText="1" readingOrder="1"/>
    </xf>
    <xf numFmtId="0" fontId="11" fillId="5" borderId="10" xfId="0" applyNumberFormat="1" applyFont="1" applyFill="1" applyBorder="1" applyAlignment="1">
      <alignment horizontal="left" vertical="center" wrapText="1" readingOrder="1"/>
    </xf>
    <xf numFmtId="0" fontId="11" fillId="5" borderId="11" xfId="0" applyNumberFormat="1" applyFont="1" applyFill="1" applyBorder="1" applyAlignment="1">
      <alignment horizontal="left" vertical="center" wrapText="1" readingOrder="1"/>
    </xf>
    <xf numFmtId="0" fontId="11" fillId="5" borderId="16" xfId="0" applyNumberFormat="1" applyFont="1" applyFill="1" applyBorder="1" applyAlignment="1">
      <alignment vertical="center" wrapText="1" readingOrder="1"/>
    </xf>
    <xf numFmtId="0" fontId="11" fillId="5" borderId="10" xfId="0" applyNumberFormat="1" applyFont="1" applyFill="1" applyBorder="1" applyAlignment="1">
      <alignment vertical="center" wrapText="1" readingOrder="1"/>
    </xf>
    <xf numFmtId="0" fontId="9" fillId="4" borderId="12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vertical="center" wrapText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9" fillId="4" borderId="14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horizontal="center" vertical="center" wrapText="1" readingOrder="1"/>
    </xf>
    <xf numFmtId="0" fontId="9" fillId="2" borderId="13" xfId="0" applyNumberFormat="1" applyFont="1" applyFill="1" applyBorder="1" applyAlignment="1">
      <alignment horizontal="center" vertical="center" wrapText="1" readingOrder="1"/>
    </xf>
    <xf numFmtId="0" fontId="10" fillId="2" borderId="13" xfId="0" applyNumberFormat="1" applyFont="1" applyFill="1" applyBorder="1" applyAlignment="1">
      <alignment horizontal="center" vertical="center" wrapText="1" readingOrder="1"/>
    </xf>
    <xf numFmtId="0" fontId="10" fillId="2" borderId="14" xfId="0" applyNumberFormat="1" applyFont="1" applyFill="1" applyBorder="1" applyAlignment="1">
      <alignment horizontal="center" vertical="center" wrapText="1" readingOrder="1"/>
    </xf>
    <xf numFmtId="164" fontId="11" fillId="8" borderId="9" xfId="0" applyNumberFormat="1" applyFont="1" applyFill="1" applyBorder="1" applyAlignment="1">
      <alignment vertical="center" wrapText="1" readingOrder="1"/>
    </xf>
    <xf numFmtId="0" fontId="1" fillId="6" borderId="10" xfId="0" applyNumberFormat="1" applyFont="1" applyFill="1" applyBorder="1" applyAlignment="1">
      <alignment vertical="center" wrapText="1" readingOrder="1"/>
    </xf>
    <xf numFmtId="0" fontId="1" fillId="6" borderId="11" xfId="0" applyNumberFormat="1" applyFont="1" applyFill="1" applyBorder="1" applyAlignment="1">
      <alignment vertical="center" wrapText="1" readingOrder="1"/>
    </xf>
    <xf numFmtId="164" fontId="11" fillId="5" borderId="11" xfId="0" applyNumberFormat="1" applyFont="1" applyFill="1" applyBorder="1" applyAlignment="1">
      <alignment vertical="center" wrapText="1" readingOrder="1"/>
    </xf>
    <xf numFmtId="17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vertical="center" wrapText="1" readingOrder="1"/>
    </xf>
    <xf numFmtId="170" fontId="11" fillId="8" borderId="9" xfId="0" applyNumberFormat="1" applyFont="1" applyFill="1" applyBorder="1" applyAlignment="1">
      <alignment vertical="center" wrapText="1" readingOrder="1"/>
    </xf>
    <xf numFmtId="170" fontId="1" fillId="6" borderId="11" xfId="0" applyNumberFormat="1" applyFont="1" applyFill="1" applyBorder="1" applyAlignment="1">
      <alignment vertical="center" wrapText="1" readingOrder="1"/>
    </xf>
    <xf numFmtId="170" fontId="11" fillId="10" borderId="9" xfId="0" applyNumberFormat="1" applyFont="1" applyFill="1" applyBorder="1" applyAlignment="1">
      <alignment vertical="center" wrapText="1" readingOrder="1"/>
    </xf>
    <xf numFmtId="170" fontId="1" fillId="11" borderId="11" xfId="0" applyNumberFormat="1" applyFont="1" applyFill="1" applyBorder="1" applyAlignment="1">
      <alignment vertical="center" wrapText="1" readingOrder="1"/>
    </xf>
    <xf numFmtId="164" fontId="11" fillId="10" borderId="9" xfId="0" applyNumberFormat="1" applyFont="1" applyFill="1" applyBorder="1" applyAlignment="1">
      <alignment vertical="center" wrapText="1" readingOrder="1"/>
    </xf>
    <xf numFmtId="0" fontId="1" fillId="11" borderId="11" xfId="0" applyNumberFormat="1" applyFont="1" applyFill="1" applyBorder="1" applyAlignment="1">
      <alignment vertical="center" wrapText="1" readingOrder="1"/>
    </xf>
    <xf numFmtId="0" fontId="1" fillId="11" borderId="10" xfId="0" applyNumberFormat="1" applyFont="1" applyFill="1" applyBorder="1" applyAlignment="1">
      <alignment vertical="center" wrapText="1" readingOrder="1"/>
    </xf>
    <xf numFmtId="164" fontId="11" fillId="10" borderId="11" xfId="0" applyNumberFormat="1" applyFont="1" applyFill="1" applyBorder="1" applyAlignment="1">
      <alignment vertical="center" wrapText="1" readingOrder="1"/>
    </xf>
    <xf numFmtId="0" fontId="1" fillId="6" borderId="10" xfId="0" applyNumberFormat="1" applyFont="1" applyFill="1" applyBorder="1" applyAlignment="1">
      <alignment vertical="center" wrapText="1"/>
    </xf>
    <xf numFmtId="0" fontId="1" fillId="6" borderId="11" xfId="0" applyNumberFormat="1" applyFont="1" applyFill="1" applyBorder="1" applyAlignment="1">
      <alignment vertical="center" wrapText="1"/>
    </xf>
    <xf numFmtId="164" fontId="11" fillId="8" borderId="11" xfId="0" applyNumberFormat="1" applyFont="1" applyFill="1" applyBorder="1" applyAlignment="1">
      <alignment vertical="center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164" fontId="11" fillId="6" borderId="11" xfId="0" applyNumberFormat="1" applyFont="1" applyFill="1" applyBorder="1" applyAlignment="1">
      <alignment vertical="center" wrapText="1" readingOrder="1"/>
    </xf>
    <xf numFmtId="170" fontId="11" fillId="6" borderId="9" xfId="0" applyNumberFormat="1" applyFont="1" applyFill="1" applyBorder="1" applyAlignment="1">
      <alignment vertical="center" wrapText="1" readingOrder="1"/>
    </xf>
    <xf numFmtId="0" fontId="9" fillId="15" borderId="9" xfId="0" applyNumberFormat="1" applyFont="1" applyFill="1" applyBorder="1" applyAlignment="1">
      <alignment vertical="center" wrapText="1" readingOrder="1"/>
    </xf>
    <xf numFmtId="0" fontId="1" fillId="11" borderId="10" xfId="0" applyNumberFormat="1" applyFont="1" applyFill="1" applyBorder="1" applyAlignment="1">
      <alignment vertical="center" wrapText="1"/>
    </xf>
    <xf numFmtId="0" fontId="1" fillId="11" borderId="11" xfId="0" applyNumberFormat="1" applyFont="1" applyFill="1" applyBorder="1" applyAlignment="1">
      <alignment vertical="center" wrapText="1"/>
    </xf>
    <xf numFmtId="164" fontId="11" fillId="10" borderId="16" xfId="0" applyNumberFormat="1" applyFont="1" applyFill="1" applyBorder="1" applyAlignment="1">
      <alignment vertical="center" wrapText="1" readingOrder="1"/>
    </xf>
    <xf numFmtId="0" fontId="11" fillId="0" borderId="28" xfId="0" applyNumberFormat="1" applyFont="1" applyFill="1" applyBorder="1" applyAlignment="1">
      <alignment horizontal="center" vertical="center" wrapText="1" readingOrder="1"/>
    </xf>
    <xf numFmtId="0" fontId="11" fillId="0" borderId="15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1" fillId="5" borderId="28" xfId="0" applyNumberFormat="1" applyFont="1" applyFill="1" applyBorder="1" applyAlignment="1">
      <alignment horizontal="center" vertical="center" wrapText="1" readingOrder="1"/>
    </xf>
    <xf numFmtId="0" fontId="11" fillId="5" borderId="15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9" fillId="4" borderId="12" xfId="0" applyNumberFormat="1" applyFont="1" applyFill="1" applyBorder="1" applyAlignment="1">
      <alignment horizontal="left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2" fillId="0" borderId="12" xfId="0" applyNumberFormat="1" applyFont="1" applyFill="1" applyBorder="1" applyAlignment="1">
      <alignment vertical="center" wrapText="1" readingOrder="1"/>
    </xf>
    <xf numFmtId="0" fontId="14" fillId="0" borderId="17" xfId="0" applyNumberFormat="1" applyFont="1" applyFill="1" applyBorder="1" applyAlignment="1">
      <alignment vertical="center" wrapText="1" readingOrder="1"/>
    </xf>
    <xf numFmtId="0" fontId="14" fillId="0" borderId="19" xfId="0" applyNumberFormat="1" applyFont="1" applyFill="1" applyBorder="1" applyAlignment="1">
      <alignment vertical="center" wrapText="1" readingOrder="1"/>
    </xf>
    <xf numFmtId="0" fontId="1" fillId="0" borderId="20" xfId="0" applyNumberFormat="1" applyFont="1" applyFill="1" applyBorder="1" applyAlignment="1">
      <alignment vertical="top" wrapText="1"/>
    </xf>
    <xf numFmtId="0" fontId="12" fillId="0" borderId="17" xfId="0" applyNumberFormat="1" applyFont="1" applyFill="1" applyBorder="1" applyAlignment="1">
      <alignment vertical="center" wrapText="1" readingOrder="1"/>
    </xf>
    <xf numFmtId="0" fontId="13" fillId="0" borderId="19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3" fillId="0" borderId="17" xfId="0" applyNumberFormat="1" applyFont="1" applyFill="1" applyBorder="1" applyAlignment="1">
      <alignment vertical="center" wrapText="1" readingOrder="1"/>
    </xf>
    <xf numFmtId="0" fontId="12" fillId="0" borderId="16" xfId="0" applyNumberFormat="1" applyFont="1" applyFill="1" applyBorder="1" applyAlignment="1">
      <alignment horizontal="right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2" fillId="0" borderId="16" xfId="0" applyNumberFormat="1" applyFont="1" applyFill="1" applyBorder="1" applyAlignment="1">
      <alignment vertical="center" wrapText="1" readingOrder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0000FF"/>
      <rgbColor rgb="00D3D3D3"/>
      <rgbColor rgb="00808080"/>
      <rgbColor rgb="00FFFFFF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FF00FF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457200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121920"/>
          <a:ext cx="68580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D@nviLL3!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!D@nviLL3!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938"/>
  <sheetViews>
    <sheetView zoomScaleNormal="100" workbookViewId="0">
      <selection activeCell="J7" sqref="J7"/>
    </sheetView>
  </sheetViews>
  <sheetFormatPr defaultColWidth="9.140625" defaultRowHeight="11.25" customHeight="1" x14ac:dyDescent="0.25"/>
  <cols>
    <col min="1" max="2" width="2.28515625" style="101" customWidth="1"/>
    <col min="3" max="3" width="38.7109375" style="101" customWidth="1"/>
    <col min="4" max="4" width="16.85546875" style="161" customWidth="1"/>
    <col min="5" max="5" width="15" style="162" customWidth="1"/>
    <col min="6" max="6" width="15" style="166" customWidth="1"/>
    <col min="7" max="7" width="15" style="162" customWidth="1"/>
    <col min="8" max="8" width="15" style="212" bestFit="1" customWidth="1"/>
    <col min="9" max="9" width="14.7109375" style="166" customWidth="1"/>
    <col min="10" max="10" width="48" style="168" customWidth="1"/>
    <col min="11" max="11" width="12.5703125" style="161" customWidth="1"/>
    <col min="12" max="12" width="7.85546875" style="216" customWidth="1"/>
    <col min="13" max="15" width="12" style="161" customWidth="1"/>
    <col min="16" max="16" width="12.5703125" style="161" customWidth="1"/>
    <col min="17" max="17" width="7.85546875" style="216" customWidth="1"/>
    <col min="18" max="18" width="8.42578125" style="169" customWidth="1"/>
    <col min="19" max="19" width="12" style="161" customWidth="1"/>
    <col min="20" max="20" width="8.42578125" style="169" customWidth="1"/>
    <col min="21" max="21" width="12.5703125" style="161" customWidth="1"/>
    <col min="22" max="22" width="7" style="163" customWidth="1"/>
    <col min="23" max="23" width="8.7109375" style="217" customWidth="1"/>
    <col min="24" max="25" width="12" style="161" customWidth="1"/>
    <col min="26" max="26" width="12.140625" style="218" customWidth="1"/>
    <col min="27" max="27" width="10.7109375" style="100" bestFit="1" customWidth="1"/>
    <col min="28" max="69" width="9.140625" style="100"/>
    <col min="70" max="70" width="12.5703125" style="100" bestFit="1" customWidth="1"/>
    <col min="71" max="16384" width="9.140625" style="100"/>
  </cols>
  <sheetData>
    <row r="1" spans="1:27" ht="11.25" customHeight="1" x14ac:dyDescent="0.25">
      <c r="D1" s="214"/>
      <c r="E1" s="199" t="s">
        <v>296</v>
      </c>
      <c r="F1" s="199" t="s">
        <v>297</v>
      </c>
      <c r="G1" s="215"/>
      <c r="H1" s="199" t="s">
        <v>296</v>
      </c>
      <c r="I1" s="199" t="s">
        <v>297</v>
      </c>
      <c r="J1" s="166"/>
      <c r="K1" s="168"/>
      <c r="L1" s="161"/>
      <c r="M1" s="216"/>
      <c r="Q1" s="161"/>
      <c r="R1" s="216"/>
      <c r="S1" s="169"/>
      <c r="T1" s="161"/>
      <c r="U1" s="169"/>
      <c r="V1" s="161"/>
      <c r="W1" s="163"/>
      <c r="X1" s="217"/>
      <c r="Z1" s="161"/>
      <c r="AA1" s="218"/>
    </row>
    <row r="2" spans="1:27" ht="11.25" customHeight="1" x14ac:dyDescent="0.25">
      <c r="D2" s="219" t="s">
        <v>1321</v>
      </c>
      <c r="E2" s="220" t="s">
        <v>1247</v>
      </c>
      <c r="F2" s="220" t="s">
        <v>1247</v>
      </c>
      <c r="G2" s="219" t="s">
        <v>298</v>
      </c>
      <c r="H2" s="220" t="s">
        <v>1322</v>
      </c>
      <c r="I2" s="220" t="s">
        <v>1322</v>
      </c>
      <c r="J2" s="166"/>
      <c r="K2" s="168"/>
      <c r="L2" s="161"/>
      <c r="M2" s="216"/>
      <c r="Q2" s="161"/>
      <c r="R2" s="216"/>
      <c r="S2" s="169"/>
      <c r="T2" s="161"/>
      <c r="U2" s="169"/>
      <c r="V2" s="161"/>
      <c r="W2" s="163"/>
      <c r="X2" s="217"/>
      <c r="Z2" s="161"/>
      <c r="AA2" s="218"/>
    </row>
    <row r="3" spans="1:27" ht="11.25" customHeight="1" x14ac:dyDescent="0.25">
      <c r="D3" s="221">
        <v>44206</v>
      </c>
      <c r="E3" s="222" t="s">
        <v>299</v>
      </c>
      <c r="F3" s="222" t="s">
        <v>299</v>
      </c>
      <c r="G3" s="223" t="s">
        <v>299</v>
      </c>
      <c r="H3" s="222" t="s">
        <v>299</v>
      </c>
      <c r="I3" s="222" t="s">
        <v>299</v>
      </c>
      <c r="J3" s="166"/>
      <c r="K3" s="168"/>
      <c r="L3" s="161"/>
      <c r="M3" s="216"/>
      <c r="Q3" s="161"/>
      <c r="R3" s="216"/>
      <c r="S3" s="169"/>
      <c r="T3" s="161"/>
      <c r="U3" s="169"/>
      <c r="V3" s="161"/>
      <c r="W3" s="163"/>
      <c r="X3" s="217"/>
      <c r="Z3" s="161"/>
      <c r="AA3" s="218"/>
    </row>
    <row r="4" spans="1:27" ht="11.25" customHeight="1" x14ac:dyDescent="0.25">
      <c r="A4" s="101" t="s">
        <v>300</v>
      </c>
      <c r="D4" s="224"/>
      <c r="E4" s="225"/>
      <c r="F4" s="225"/>
      <c r="G4" s="226"/>
      <c r="H4" s="225"/>
      <c r="I4" s="225"/>
      <c r="J4" s="166"/>
      <c r="K4" s="168"/>
      <c r="L4" s="161"/>
      <c r="M4" s="216"/>
      <c r="Q4" s="161"/>
      <c r="R4" s="216"/>
      <c r="S4" s="169"/>
      <c r="T4" s="161"/>
      <c r="U4" s="169"/>
      <c r="V4" s="161"/>
      <c r="W4" s="163"/>
      <c r="X4" s="217"/>
      <c r="Z4" s="161"/>
      <c r="AA4" s="218"/>
    </row>
    <row r="5" spans="1:27" ht="11.25" customHeight="1" x14ac:dyDescent="0.25">
      <c r="B5" s="101" t="s">
        <v>301</v>
      </c>
      <c r="D5" s="224"/>
      <c r="E5" s="459"/>
      <c r="F5" s="225"/>
      <c r="G5" s="226"/>
      <c r="H5" s="225"/>
      <c r="I5" s="225"/>
      <c r="J5" s="166"/>
      <c r="K5" s="168"/>
      <c r="L5" s="161"/>
      <c r="M5" s="216"/>
      <c r="Q5" s="161"/>
      <c r="R5" s="216"/>
      <c r="S5" s="169"/>
      <c r="T5" s="161"/>
      <c r="U5" s="169"/>
      <c r="V5" s="161"/>
      <c r="W5" s="163"/>
      <c r="X5" s="217"/>
      <c r="Z5" s="161"/>
      <c r="AA5" s="218"/>
    </row>
    <row r="6" spans="1:27" ht="11.25" customHeight="1" x14ac:dyDescent="0.2">
      <c r="C6" s="101" t="s">
        <v>302</v>
      </c>
      <c r="D6" s="471">
        <v>6587199.8099999996</v>
      </c>
      <c r="E6" s="459">
        <v>0</v>
      </c>
      <c r="F6" s="225">
        <v>0</v>
      </c>
      <c r="G6" s="227" t="str">
        <f t="shared" ref="G6:G37" si="0">IF(E6=0,"",D6/E6)</f>
        <v/>
      </c>
      <c r="H6" s="225">
        <v>0</v>
      </c>
      <c r="I6" s="225">
        <v>0</v>
      </c>
      <c r="J6" s="166"/>
      <c r="K6" s="168"/>
      <c r="L6" s="161"/>
      <c r="M6" s="216"/>
      <c r="Q6" s="161"/>
      <c r="R6" s="216"/>
      <c r="S6" s="169"/>
      <c r="T6" s="161"/>
      <c r="U6" s="169"/>
      <c r="V6" s="161"/>
      <c r="W6" s="163"/>
      <c r="X6" s="217"/>
      <c r="Z6" s="161"/>
      <c r="AA6" s="218"/>
    </row>
    <row r="7" spans="1:27" ht="11.25" customHeight="1" x14ac:dyDescent="0.25">
      <c r="C7" s="101" t="s">
        <v>303</v>
      </c>
      <c r="D7" s="228">
        <v>-36149.480000000003</v>
      </c>
      <c r="E7" s="460">
        <v>0</v>
      </c>
      <c r="F7" s="229">
        <v>0</v>
      </c>
      <c r="G7" s="227" t="str">
        <f t="shared" si="0"/>
        <v/>
      </c>
      <c r="H7" s="229">
        <v>0</v>
      </c>
      <c r="I7" s="229">
        <v>0</v>
      </c>
      <c r="J7" s="166"/>
      <c r="K7" s="168"/>
      <c r="L7" s="161"/>
      <c r="M7" s="216"/>
      <c r="Q7" s="161"/>
      <c r="R7" s="216"/>
      <c r="S7" s="169"/>
      <c r="T7" s="161"/>
      <c r="U7" s="169"/>
      <c r="V7" s="161"/>
      <c r="W7" s="163"/>
      <c r="X7" s="217"/>
      <c r="Z7" s="161"/>
      <c r="AA7" s="218"/>
    </row>
    <row r="8" spans="1:27" ht="11.25" customHeight="1" x14ac:dyDescent="0.25">
      <c r="B8" s="230" t="s">
        <v>304</v>
      </c>
      <c r="D8" s="214">
        <f>SUM(D5:D7)</f>
        <v>6551050.3299999991</v>
      </c>
      <c r="E8" s="461">
        <f>SUM(E5:E7)</f>
        <v>0</v>
      </c>
      <c r="F8" s="231">
        <f>SUM(F5:F7)</f>
        <v>0</v>
      </c>
      <c r="G8" s="227" t="str">
        <f t="shared" si="0"/>
        <v/>
      </c>
      <c r="H8" s="231">
        <f>SUM(H5:H7)</f>
        <v>0</v>
      </c>
      <c r="I8" s="231">
        <f>SUM(I5:I7)</f>
        <v>0</v>
      </c>
      <c r="J8" s="166"/>
      <c r="K8" s="168"/>
      <c r="L8" s="101"/>
      <c r="M8" s="216"/>
      <c r="Q8" s="161"/>
      <c r="R8" s="216"/>
      <c r="S8" s="169"/>
      <c r="T8" s="161"/>
      <c r="U8" s="169"/>
      <c r="V8" s="161"/>
      <c r="W8" s="163"/>
      <c r="X8" s="217"/>
      <c r="Z8" s="161"/>
      <c r="AA8" s="218"/>
    </row>
    <row r="9" spans="1:27" ht="11.25" customHeight="1" x14ac:dyDescent="0.25">
      <c r="B9" s="101" t="s">
        <v>305</v>
      </c>
      <c r="D9" s="224"/>
      <c r="E9" s="459"/>
      <c r="F9" s="225"/>
      <c r="G9" s="227" t="str">
        <f t="shared" si="0"/>
        <v/>
      </c>
      <c r="H9" s="225"/>
      <c r="I9" s="225"/>
      <c r="J9" s="166"/>
      <c r="K9" s="168"/>
      <c r="L9" s="101"/>
      <c r="M9" s="216"/>
      <c r="Q9" s="161"/>
      <c r="R9" s="216"/>
      <c r="S9" s="169"/>
      <c r="T9" s="161"/>
      <c r="U9" s="169"/>
      <c r="V9" s="161"/>
      <c r="W9" s="163"/>
      <c r="X9" s="217"/>
      <c r="Z9" s="161"/>
      <c r="AA9" s="218"/>
    </row>
    <row r="10" spans="1:27" ht="11.25" customHeight="1" x14ac:dyDescent="0.25">
      <c r="C10" s="101" t="s">
        <v>306</v>
      </c>
      <c r="D10" s="228">
        <v>256360</v>
      </c>
      <c r="E10" s="460">
        <v>0</v>
      </c>
      <c r="F10" s="229">
        <v>0</v>
      </c>
      <c r="G10" s="227" t="str">
        <f t="shared" si="0"/>
        <v/>
      </c>
      <c r="H10" s="229">
        <v>0</v>
      </c>
      <c r="I10" s="229">
        <v>0</v>
      </c>
      <c r="J10" s="166"/>
      <c r="K10" s="168"/>
      <c r="L10" s="101"/>
      <c r="M10" s="216"/>
      <c r="Q10" s="161"/>
      <c r="R10" s="216"/>
      <c r="S10" s="169"/>
      <c r="T10" s="161"/>
      <c r="U10" s="169"/>
      <c r="V10" s="161"/>
      <c r="W10" s="163"/>
      <c r="X10" s="217"/>
      <c r="Z10" s="161"/>
      <c r="AA10" s="218"/>
    </row>
    <row r="11" spans="1:27" ht="11.25" customHeight="1" x14ac:dyDescent="0.25">
      <c r="B11" s="230" t="s">
        <v>307</v>
      </c>
      <c r="C11" s="230"/>
      <c r="D11" s="214">
        <f>SUM(D9:D10)</f>
        <v>256360</v>
      </c>
      <c r="E11" s="461">
        <f>SUM(E9:E10)</f>
        <v>0</v>
      </c>
      <c r="F11" s="231">
        <f>SUM(F9:F10)</f>
        <v>0</v>
      </c>
      <c r="G11" s="227" t="str">
        <f t="shared" si="0"/>
        <v/>
      </c>
      <c r="H11" s="231">
        <f>SUM(H9:H10)</f>
        <v>0</v>
      </c>
      <c r="I11" s="231">
        <f>SUM(I9:I10)</f>
        <v>0</v>
      </c>
      <c r="J11" s="166"/>
      <c r="K11" s="168"/>
      <c r="L11" s="101"/>
      <c r="M11" s="216"/>
      <c r="Q11" s="161"/>
      <c r="R11" s="216"/>
      <c r="S11" s="169"/>
      <c r="T11" s="161"/>
      <c r="U11" s="169"/>
      <c r="V11" s="161"/>
      <c r="W11" s="163"/>
      <c r="X11" s="217"/>
      <c r="Z11" s="161"/>
      <c r="AA11" s="218"/>
    </row>
    <row r="12" spans="1:27" ht="11.25" customHeight="1" x14ac:dyDescent="0.25">
      <c r="B12" s="101" t="s">
        <v>308</v>
      </c>
      <c r="D12" s="224"/>
      <c r="E12" s="459"/>
      <c r="F12" s="225"/>
      <c r="G12" s="227" t="str">
        <f t="shared" si="0"/>
        <v/>
      </c>
      <c r="H12" s="225"/>
      <c r="I12" s="225"/>
      <c r="J12" s="166"/>
      <c r="K12" s="168"/>
      <c r="L12" s="101"/>
      <c r="M12" s="216"/>
      <c r="Q12" s="161"/>
      <c r="R12" s="216"/>
      <c r="S12" s="169"/>
      <c r="T12" s="161"/>
      <c r="U12" s="169"/>
      <c r="V12" s="161"/>
      <c r="W12" s="163"/>
      <c r="X12" s="217"/>
      <c r="Z12" s="161"/>
      <c r="AA12" s="218"/>
    </row>
    <row r="13" spans="1:27" ht="11.25" customHeight="1" x14ac:dyDescent="0.25">
      <c r="C13" s="101" t="s">
        <v>309</v>
      </c>
      <c r="D13" s="228">
        <v>0</v>
      </c>
      <c r="E13" s="460">
        <v>0</v>
      </c>
      <c r="F13" s="229">
        <v>0</v>
      </c>
      <c r="G13" s="227" t="str">
        <f t="shared" si="0"/>
        <v/>
      </c>
      <c r="H13" s="229">
        <v>0</v>
      </c>
      <c r="I13" s="229">
        <v>0</v>
      </c>
      <c r="J13" s="166"/>
      <c r="K13" s="168"/>
      <c r="L13" s="101"/>
      <c r="M13" s="216"/>
      <c r="Q13" s="161"/>
      <c r="R13" s="216"/>
      <c r="S13" s="169"/>
      <c r="T13" s="161"/>
      <c r="U13" s="169"/>
      <c r="V13" s="161"/>
      <c r="W13" s="163"/>
      <c r="X13" s="217"/>
      <c r="Z13" s="161"/>
      <c r="AA13" s="218"/>
    </row>
    <row r="14" spans="1:27" ht="11.25" customHeight="1" x14ac:dyDescent="0.25">
      <c r="B14" s="230" t="s">
        <v>310</v>
      </c>
      <c r="D14" s="214">
        <f>SUM(D12:D13)</f>
        <v>0</v>
      </c>
      <c r="E14" s="461">
        <f>SUM(E12:E13)</f>
        <v>0</v>
      </c>
      <c r="F14" s="231">
        <f>SUM(F12:F13)</f>
        <v>0</v>
      </c>
      <c r="G14" s="227" t="str">
        <f t="shared" si="0"/>
        <v/>
      </c>
      <c r="H14" s="231">
        <f>SUM(H12:H13)</f>
        <v>0</v>
      </c>
      <c r="I14" s="231">
        <f>SUM(I12:I13)</f>
        <v>0</v>
      </c>
      <c r="J14" s="166"/>
      <c r="K14" s="168"/>
      <c r="L14" s="101"/>
      <c r="M14" s="216"/>
      <c r="Q14" s="161"/>
      <c r="R14" s="216"/>
      <c r="S14" s="169"/>
      <c r="T14" s="161"/>
      <c r="U14" s="169"/>
      <c r="V14" s="161"/>
      <c r="W14" s="163"/>
      <c r="X14" s="217"/>
      <c r="Z14" s="161"/>
      <c r="AA14" s="218"/>
    </row>
    <row r="15" spans="1:27" ht="11.25" customHeight="1" x14ac:dyDescent="0.25">
      <c r="B15" s="101" t="s">
        <v>311</v>
      </c>
      <c r="D15" s="224"/>
      <c r="E15" s="459"/>
      <c r="F15" s="225"/>
      <c r="G15" s="227" t="str">
        <f t="shared" si="0"/>
        <v/>
      </c>
      <c r="H15" s="225"/>
      <c r="I15" s="225"/>
      <c r="J15" s="166"/>
      <c r="K15" s="168"/>
      <c r="L15" s="101"/>
      <c r="M15" s="216"/>
      <c r="Q15" s="161"/>
      <c r="R15" s="216"/>
      <c r="S15" s="169"/>
      <c r="T15" s="161"/>
      <c r="U15" s="169"/>
      <c r="V15" s="161"/>
      <c r="W15" s="163"/>
      <c r="X15" s="217"/>
      <c r="Z15" s="161"/>
      <c r="AA15" s="218"/>
    </row>
    <row r="16" spans="1:27" ht="11.25" customHeight="1" x14ac:dyDescent="0.25">
      <c r="C16" s="101" t="s">
        <v>312</v>
      </c>
      <c r="D16" s="224">
        <v>5637.38</v>
      </c>
      <c r="E16" s="459">
        <v>3500</v>
      </c>
      <c r="F16" s="225">
        <v>3500</v>
      </c>
      <c r="G16" s="227">
        <f t="shared" si="0"/>
        <v>1.6106800000000001</v>
      </c>
      <c r="H16" s="225">
        <v>4500</v>
      </c>
      <c r="I16" s="225">
        <v>4500</v>
      </c>
      <c r="J16" s="166"/>
      <c r="K16" s="168"/>
      <c r="L16" s="101"/>
      <c r="M16" s="216"/>
      <c r="Q16" s="161"/>
      <c r="R16" s="216"/>
      <c r="S16" s="169"/>
      <c r="T16" s="161"/>
      <c r="U16" s="169"/>
      <c r="V16" s="161"/>
      <c r="W16" s="163"/>
      <c r="X16" s="217"/>
      <c r="Z16" s="161"/>
      <c r="AA16" s="218"/>
    </row>
    <row r="17" spans="2:27" ht="11.25" customHeight="1" x14ac:dyDescent="0.25">
      <c r="C17" s="101" t="s">
        <v>313</v>
      </c>
      <c r="D17" s="228">
        <v>0</v>
      </c>
      <c r="E17" s="460">
        <v>0</v>
      </c>
      <c r="F17" s="229">
        <v>0</v>
      </c>
      <c r="G17" s="227" t="str">
        <f t="shared" si="0"/>
        <v/>
      </c>
      <c r="H17" s="229">
        <v>0</v>
      </c>
      <c r="I17" s="229">
        <v>0</v>
      </c>
      <c r="J17" s="166"/>
      <c r="K17" s="168"/>
      <c r="L17" s="101"/>
      <c r="M17" s="216"/>
      <c r="Q17" s="161"/>
      <c r="R17" s="216"/>
      <c r="S17" s="169"/>
      <c r="T17" s="161"/>
      <c r="U17" s="169"/>
      <c r="V17" s="161"/>
      <c r="W17" s="163"/>
      <c r="X17" s="217"/>
      <c r="Z17" s="161"/>
      <c r="AA17" s="218"/>
    </row>
    <row r="18" spans="2:27" ht="11.25" customHeight="1" x14ac:dyDescent="0.25">
      <c r="B18" s="230" t="s">
        <v>314</v>
      </c>
      <c r="D18" s="214">
        <f>SUM(D15:D17)</f>
        <v>5637.38</v>
      </c>
      <c r="E18" s="461">
        <f>SUM(E15:E17)</f>
        <v>3500</v>
      </c>
      <c r="F18" s="231">
        <f>SUM(F15:F17)</f>
        <v>3500</v>
      </c>
      <c r="G18" s="227">
        <f t="shared" si="0"/>
        <v>1.6106800000000001</v>
      </c>
      <c r="H18" s="231">
        <f>SUM(H15:H17)</f>
        <v>4500</v>
      </c>
      <c r="I18" s="231">
        <f>SUM(I15:I17)</f>
        <v>4500</v>
      </c>
      <c r="J18" s="166"/>
      <c r="K18" s="168"/>
      <c r="L18" s="101"/>
      <c r="M18" s="216"/>
      <c r="Q18" s="161"/>
      <c r="R18" s="216"/>
      <c r="S18" s="169"/>
      <c r="T18" s="161"/>
      <c r="U18" s="169"/>
      <c r="V18" s="161"/>
      <c r="W18" s="163"/>
      <c r="X18" s="217"/>
      <c r="Z18" s="161"/>
      <c r="AA18" s="218"/>
    </row>
    <row r="19" spans="2:27" ht="11.25" customHeight="1" x14ac:dyDescent="0.25">
      <c r="B19" s="101" t="s">
        <v>315</v>
      </c>
      <c r="D19" s="224"/>
      <c r="E19" s="459"/>
      <c r="F19" s="225"/>
      <c r="G19" s="227" t="str">
        <f t="shared" si="0"/>
        <v/>
      </c>
      <c r="H19" s="225"/>
      <c r="I19" s="225"/>
      <c r="J19" s="166"/>
      <c r="K19" s="168"/>
      <c r="L19" s="101"/>
      <c r="M19" s="216"/>
      <c r="Q19" s="161"/>
      <c r="R19" s="216"/>
      <c r="S19" s="169"/>
      <c r="T19" s="161"/>
      <c r="U19" s="169"/>
      <c r="V19" s="161"/>
      <c r="W19" s="163"/>
      <c r="X19" s="217"/>
      <c r="Z19" s="161"/>
      <c r="AA19" s="218"/>
    </row>
    <row r="20" spans="2:27" ht="11.25" customHeight="1" x14ac:dyDescent="0.25">
      <c r="C20" s="101" t="s">
        <v>316</v>
      </c>
      <c r="D20" s="228">
        <v>0</v>
      </c>
      <c r="E20" s="460">
        <v>0</v>
      </c>
      <c r="F20" s="229">
        <v>0</v>
      </c>
      <c r="G20" s="227" t="str">
        <f t="shared" si="0"/>
        <v/>
      </c>
      <c r="H20" s="229">
        <v>0</v>
      </c>
      <c r="I20" s="229">
        <v>0</v>
      </c>
      <c r="J20" s="166"/>
      <c r="K20" s="168"/>
      <c r="L20" s="101"/>
      <c r="M20" s="216"/>
      <c r="Q20" s="161"/>
      <c r="R20" s="216"/>
      <c r="S20" s="169"/>
      <c r="T20" s="161"/>
      <c r="U20" s="169"/>
      <c r="V20" s="161"/>
      <c r="W20" s="163"/>
      <c r="X20" s="217"/>
      <c r="Z20" s="161"/>
      <c r="AA20" s="218"/>
    </row>
    <row r="21" spans="2:27" ht="11.25" customHeight="1" x14ac:dyDescent="0.25">
      <c r="B21" s="230" t="s">
        <v>1159</v>
      </c>
      <c r="D21" s="214">
        <f>SUM(D19:D20)</f>
        <v>0</v>
      </c>
      <c r="E21" s="461">
        <f>SUM(E19:E20)</f>
        <v>0</v>
      </c>
      <c r="F21" s="231">
        <f>SUM(F19:F20)</f>
        <v>0</v>
      </c>
      <c r="G21" s="227" t="str">
        <f t="shared" si="0"/>
        <v/>
      </c>
      <c r="H21" s="231">
        <f>SUM(H19:H20)</f>
        <v>0</v>
      </c>
      <c r="I21" s="231">
        <f>SUM(I19:I20)</f>
        <v>0</v>
      </c>
      <c r="J21" s="166"/>
      <c r="K21" s="168"/>
      <c r="L21" s="101"/>
      <c r="M21" s="216"/>
      <c r="Q21" s="161"/>
      <c r="R21" s="216"/>
      <c r="S21" s="169"/>
      <c r="T21" s="161"/>
      <c r="U21" s="169"/>
      <c r="V21" s="161"/>
      <c r="W21" s="163"/>
      <c r="X21" s="217"/>
      <c r="Z21" s="161"/>
      <c r="AA21" s="218"/>
    </row>
    <row r="22" spans="2:27" ht="11.25" customHeight="1" x14ac:dyDescent="0.25">
      <c r="B22" s="101" t="s">
        <v>317</v>
      </c>
      <c r="D22" s="224"/>
      <c r="E22" s="459"/>
      <c r="F22" s="225"/>
      <c r="G22" s="227" t="str">
        <f t="shared" si="0"/>
        <v/>
      </c>
      <c r="H22" s="225"/>
      <c r="I22" s="225"/>
      <c r="J22" s="166"/>
      <c r="K22" s="168"/>
      <c r="L22" s="101"/>
      <c r="M22" s="216"/>
      <c r="Q22" s="161"/>
      <c r="R22" s="216"/>
      <c r="S22" s="169"/>
      <c r="T22" s="161"/>
      <c r="U22" s="169"/>
      <c r="V22" s="161"/>
      <c r="W22" s="163"/>
      <c r="X22" s="217"/>
      <c r="Z22" s="161"/>
      <c r="AA22" s="218"/>
    </row>
    <row r="23" spans="2:27" ht="11.25" customHeight="1" x14ac:dyDescent="0.25">
      <c r="C23" s="101" t="s">
        <v>318</v>
      </c>
      <c r="D23" s="224">
        <v>0</v>
      </c>
      <c r="E23" s="459">
        <v>300</v>
      </c>
      <c r="F23" s="225">
        <v>300</v>
      </c>
      <c r="G23" s="227">
        <f t="shared" si="0"/>
        <v>0</v>
      </c>
      <c r="H23" s="225">
        <v>300</v>
      </c>
      <c r="I23" s="225">
        <v>300</v>
      </c>
      <c r="J23" s="166"/>
      <c r="K23" s="168"/>
      <c r="L23" s="161"/>
      <c r="M23" s="216"/>
      <c r="Q23" s="161"/>
      <c r="R23" s="216"/>
      <c r="S23" s="169"/>
      <c r="T23" s="161"/>
      <c r="U23" s="169"/>
      <c r="V23" s="161"/>
      <c r="W23" s="163"/>
      <c r="X23" s="217"/>
      <c r="Z23" s="161"/>
      <c r="AA23" s="218"/>
    </row>
    <row r="24" spans="2:27" ht="11.25" customHeight="1" x14ac:dyDescent="0.25">
      <c r="C24" s="101" t="s">
        <v>319</v>
      </c>
      <c r="D24" s="228">
        <v>0</v>
      </c>
      <c r="E24" s="460">
        <v>0</v>
      </c>
      <c r="F24" s="229">
        <v>0</v>
      </c>
      <c r="G24" s="227" t="str">
        <f t="shared" si="0"/>
        <v/>
      </c>
      <c r="H24" s="229">
        <v>0</v>
      </c>
      <c r="I24" s="229">
        <v>0</v>
      </c>
      <c r="J24" s="166"/>
      <c r="K24" s="168"/>
      <c r="L24" s="161"/>
      <c r="M24" s="216"/>
      <c r="Q24" s="161"/>
      <c r="R24" s="216"/>
      <c r="S24" s="169"/>
      <c r="T24" s="161"/>
      <c r="U24" s="169"/>
      <c r="V24" s="161"/>
      <c r="W24" s="163"/>
      <c r="X24" s="217"/>
      <c r="Z24" s="161"/>
      <c r="AA24" s="218"/>
    </row>
    <row r="25" spans="2:27" ht="11.25" customHeight="1" x14ac:dyDescent="0.25">
      <c r="B25" s="230" t="s">
        <v>320</v>
      </c>
      <c r="D25" s="214">
        <f>SUM(D22:D24)</f>
        <v>0</v>
      </c>
      <c r="E25" s="461">
        <f>SUM(E22:E24)</f>
        <v>300</v>
      </c>
      <c r="F25" s="231">
        <f>SUM(F22:F24)</f>
        <v>300</v>
      </c>
      <c r="G25" s="227">
        <f t="shared" si="0"/>
        <v>0</v>
      </c>
      <c r="H25" s="231">
        <f>SUM(H22:H24)</f>
        <v>300</v>
      </c>
      <c r="I25" s="231">
        <f>SUM(I22:I24)</f>
        <v>300</v>
      </c>
      <c r="J25" s="166"/>
      <c r="K25" s="168"/>
      <c r="L25" s="161"/>
      <c r="M25" s="216"/>
      <c r="Q25" s="161"/>
      <c r="R25" s="216"/>
      <c r="S25" s="169"/>
      <c r="T25" s="161"/>
      <c r="U25" s="169"/>
      <c r="V25" s="161"/>
      <c r="W25" s="163"/>
      <c r="X25" s="217"/>
      <c r="Z25" s="161"/>
      <c r="AA25" s="218"/>
    </row>
    <row r="26" spans="2:27" ht="11.25" customHeight="1" x14ac:dyDescent="0.25">
      <c r="B26" s="101" t="s">
        <v>321</v>
      </c>
      <c r="D26" s="224"/>
      <c r="E26" s="459"/>
      <c r="F26" s="225"/>
      <c r="G26" s="227" t="str">
        <f t="shared" si="0"/>
        <v/>
      </c>
      <c r="H26" s="225"/>
      <c r="I26" s="225"/>
      <c r="J26" s="166"/>
      <c r="K26" s="168"/>
      <c r="L26" s="161"/>
      <c r="M26" s="216"/>
      <c r="Q26" s="161"/>
      <c r="R26" s="216"/>
      <c r="S26" s="169"/>
      <c r="T26" s="161"/>
      <c r="U26" s="169"/>
      <c r="V26" s="161"/>
      <c r="W26" s="163"/>
      <c r="X26" s="217"/>
      <c r="Z26" s="161"/>
      <c r="AA26" s="218"/>
    </row>
    <row r="27" spans="2:27" ht="11.25" customHeight="1" x14ac:dyDescent="0.25">
      <c r="C27" s="101" t="s">
        <v>322</v>
      </c>
      <c r="D27" s="228">
        <v>0</v>
      </c>
      <c r="E27" s="460">
        <v>0</v>
      </c>
      <c r="F27" s="229">
        <v>0</v>
      </c>
      <c r="G27" s="227" t="str">
        <f t="shared" si="0"/>
        <v/>
      </c>
      <c r="H27" s="229">
        <v>0</v>
      </c>
      <c r="I27" s="229">
        <v>0</v>
      </c>
      <c r="J27" s="166"/>
      <c r="K27" s="168"/>
      <c r="L27" s="161"/>
      <c r="M27" s="216"/>
      <c r="Q27" s="161"/>
      <c r="R27" s="216"/>
      <c r="S27" s="169"/>
      <c r="T27" s="161"/>
      <c r="U27" s="169"/>
      <c r="V27" s="161"/>
      <c r="W27" s="163"/>
      <c r="X27" s="217"/>
      <c r="Z27" s="161"/>
      <c r="AA27" s="218"/>
    </row>
    <row r="28" spans="2:27" ht="11.25" customHeight="1" x14ac:dyDescent="0.25">
      <c r="B28" s="230" t="s">
        <v>1160</v>
      </c>
      <c r="D28" s="214">
        <f>SUM(D26:D27)</f>
        <v>0</v>
      </c>
      <c r="E28" s="461">
        <f>SUM(E26:E27)</f>
        <v>0</v>
      </c>
      <c r="F28" s="231">
        <f>SUM(F26:F27)</f>
        <v>0</v>
      </c>
      <c r="G28" s="227" t="str">
        <f t="shared" si="0"/>
        <v/>
      </c>
      <c r="H28" s="231">
        <f>SUM(H26:H27)</f>
        <v>0</v>
      </c>
      <c r="I28" s="231">
        <f>SUM(I26:I27)</f>
        <v>0</v>
      </c>
      <c r="J28" s="166"/>
      <c r="K28" s="168"/>
      <c r="L28" s="161"/>
      <c r="M28" s="216"/>
      <c r="Q28" s="161"/>
      <c r="R28" s="216"/>
      <c r="S28" s="169"/>
      <c r="T28" s="161"/>
      <c r="U28" s="169"/>
      <c r="V28" s="161"/>
      <c r="W28" s="163"/>
      <c r="X28" s="217"/>
      <c r="Z28" s="161"/>
      <c r="AA28" s="218"/>
    </row>
    <row r="29" spans="2:27" ht="11.25" customHeight="1" x14ac:dyDescent="0.25">
      <c r="B29" s="101" t="s">
        <v>323</v>
      </c>
      <c r="D29" s="224"/>
      <c r="E29" s="459"/>
      <c r="F29" s="225"/>
      <c r="G29" s="227" t="str">
        <f t="shared" si="0"/>
        <v/>
      </c>
      <c r="H29" s="225"/>
      <c r="I29" s="225"/>
      <c r="J29" s="166"/>
      <c r="K29" s="168"/>
      <c r="L29" s="161"/>
      <c r="M29" s="216"/>
      <c r="Q29" s="161"/>
      <c r="R29" s="216"/>
      <c r="S29" s="169"/>
      <c r="T29" s="161"/>
      <c r="U29" s="169"/>
      <c r="V29" s="161"/>
      <c r="W29" s="163"/>
      <c r="X29" s="217"/>
      <c r="Z29" s="161"/>
      <c r="AA29" s="218"/>
    </row>
    <row r="30" spans="2:27" ht="11.25" customHeight="1" x14ac:dyDescent="0.25">
      <c r="C30" s="101" t="s">
        <v>324</v>
      </c>
      <c r="D30" s="532">
        <v>88261.51</v>
      </c>
      <c r="E30" s="459">
        <v>25000</v>
      </c>
      <c r="F30" s="225">
        <v>25000</v>
      </c>
      <c r="G30" s="227">
        <f t="shared" si="0"/>
        <v>3.5304603999999999</v>
      </c>
      <c r="H30" s="225">
        <v>50000</v>
      </c>
      <c r="I30" s="225">
        <v>50000</v>
      </c>
      <c r="J30" s="166"/>
      <c r="K30" s="168"/>
      <c r="L30" s="161"/>
      <c r="M30" s="216"/>
      <c r="Q30" s="161"/>
      <c r="R30" s="216"/>
      <c r="S30" s="169"/>
      <c r="T30" s="161"/>
      <c r="U30" s="169"/>
      <c r="V30" s="161"/>
      <c r="W30" s="163"/>
      <c r="X30" s="217"/>
      <c r="Z30" s="161"/>
      <c r="AA30" s="218"/>
    </row>
    <row r="31" spans="2:27" ht="11.25" customHeight="1" x14ac:dyDescent="0.25">
      <c r="C31" s="101" t="s">
        <v>325</v>
      </c>
      <c r="D31" s="228">
        <v>3412.99</v>
      </c>
      <c r="E31" s="460">
        <v>0</v>
      </c>
      <c r="F31" s="229">
        <v>0</v>
      </c>
      <c r="G31" s="227" t="str">
        <f t="shared" si="0"/>
        <v/>
      </c>
      <c r="H31" s="229">
        <v>0</v>
      </c>
      <c r="I31" s="229">
        <v>0</v>
      </c>
      <c r="J31" s="166"/>
      <c r="K31" s="168"/>
      <c r="L31" s="161"/>
      <c r="M31" s="216"/>
      <c r="Q31" s="161"/>
      <c r="R31" s="216"/>
      <c r="S31" s="169"/>
      <c r="T31" s="161"/>
      <c r="U31" s="169"/>
      <c r="V31" s="161"/>
      <c r="W31" s="163"/>
      <c r="X31" s="217"/>
      <c r="Z31" s="161"/>
      <c r="AA31" s="218"/>
    </row>
    <row r="32" spans="2:27" ht="11.25" customHeight="1" x14ac:dyDescent="0.25">
      <c r="B32" s="230" t="s">
        <v>326</v>
      </c>
      <c r="D32" s="214">
        <f>SUM(D29:D31)</f>
        <v>91674.5</v>
      </c>
      <c r="E32" s="461">
        <f>SUM(E29:E31)</f>
        <v>25000</v>
      </c>
      <c r="F32" s="231">
        <f>SUM(F29:F31)</f>
        <v>25000</v>
      </c>
      <c r="G32" s="227">
        <f t="shared" si="0"/>
        <v>3.6669800000000001</v>
      </c>
      <c r="H32" s="231">
        <f>SUM(H29:H31)</f>
        <v>50000</v>
      </c>
      <c r="I32" s="231">
        <f>SUM(I29:I31)</f>
        <v>50000</v>
      </c>
      <c r="J32" s="166"/>
      <c r="K32" s="168"/>
      <c r="L32" s="161"/>
      <c r="M32" s="216"/>
      <c r="Q32" s="161"/>
      <c r="R32" s="216"/>
      <c r="S32" s="169"/>
      <c r="T32" s="161"/>
      <c r="U32" s="169"/>
      <c r="V32" s="161"/>
      <c r="W32" s="163"/>
      <c r="X32" s="217"/>
      <c r="Z32" s="161"/>
      <c r="AA32" s="218"/>
    </row>
    <row r="33" spans="2:27" ht="11.25" customHeight="1" x14ac:dyDescent="0.25">
      <c r="B33" s="101" t="s">
        <v>327</v>
      </c>
      <c r="D33" s="224"/>
      <c r="E33" s="459"/>
      <c r="F33" s="225"/>
      <c r="G33" s="227" t="str">
        <f t="shared" si="0"/>
        <v/>
      </c>
      <c r="H33" s="225"/>
      <c r="I33" s="225"/>
      <c r="J33" s="166"/>
      <c r="K33" s="168"/>
      <c r="L33" s="161"/>
      <c r="M33" s="216"/>
      <c r="Q33" s="161"/>
      <c r="R33" s="216"/>
      <c r="S33" s="169"/>
      <c r="T33" s="161"/>
      <c r="U33" s="169"/>
      <c r="V33" s="161"/>
      <c r="W33" s="163"/>
      <c r="X33" s="217"/>
      <c r="Z33" s="161"/>
      <c r="AA33" s="218"/>
    </row>
    <row r="34" spans="2:27" ht="11.25" customHeight="1" x14ac:dyDescent="0.25">
      <c r="C34" s="101" t="s">
        <v>328</v>
      </c>
      <c r="D34" s="228">
        <v>3018.45</v>
      </c>
      <c r="E34" s="460">
        <v>0</v>
      </c>
      <c r="F34" s="229">
        <v>0</v>
      </c>
      <c r="G34" s="227" t="str">
        <f t="shared" si="0"/>
        <v/>
      </c>
      <c r="H34" s="229">
        <v>0</v>
      </c>
      <c r="I34" s="229">
        <v>0</v>
      </c>
      <c r="J34" s="166"/>
      <c r="K34" s="168"/>
      <c r="L34" s="161"/>
      <c r="M34" s="216"/>
      <c r="Q34" s="161"/>
      <c r="R34" s="216"/>
      <c r="S34" s="169"/>
      <c r="T34" s="161"/>
      <c r="U34" s="169"/>
      <c r="V34" s="161"/>
      <c r="W34" s="163"/>
      <c r="X34" s="217"/>
      <c r="Z34" s="161"/>
      <c r="AA34" s="218"/>
    </row>
    <row r="35" spans="2:27" ht="11.25" customHeight="1" x14ac:dyDescent="0.25">
      <c r="B35" s="230" t="s">
        <v>329</v>
      </c>
      <c r="D35" s="214">
        <f>SUM(D33:D34)</f>
        <v>3018.45</v>
      </c>
      <c r="E35" s="461">
        <f>SUM(E33:E34)</f>
        <v>0</v>
      </c>
      <c r="F35" s="231">
        <f>SUM(F33:F34)</f>
        <v>0</v>
      </c>
      <c r="G35" s="227" t="str">
        <f t="shared" si="0"/>
        <v/>
      </c>
      <c r="H35" s="231">
        <f>SUM(H33:H34)</f>
        <v>0</v>
      </c>
      <c r="I35" s="231">
        <f>SUM(I33:I34)</f>
        <v>0</v>
      </c>
      <c r="J35" s="166"/>
      <c r="K35" s="168"/>
      <c r="L35" s="161"/>
      <c r="M35" s="216"/>
      <c r="Q35" s="161"/>
      <c r="R35" s="216"/>
      <c r="S35" s="169"/>
      <c r="T35" s="161"/>
      <c r="U35" s="169"/>
      <c r="V35" s="161"/>
      <c r="W35" s="163"/>
      <c r="X35" s="217"/>
      <c r="Z35" s="161"/>
      <c r="AA35" s="218"/>
    </row>
    <row r="36" spans="2:27" ht="11.25" customHeight="1" x14ac:dyDescent="0.25">
      <c r="B36" s="101" t="s">
        <v>330</v>
      </c>
      <c r="D36" s="224"/>
      <c r="E36" s="459"/>
      <c r="F36" s="225"/>
      <c r="G36" s="227" t="str">
        <f t="shared" si="0"/>
        <v/>
      </c>
      <c r="H36" s="225"/>
      <c r="I36" s="225"/>
      <c r="J36" s="166"/>
      <c r="K36" s="168"/>
      <c r="L36" s="161"/>
      <c r="M36" s="216"/>
      <c r="Q36" s="161"/>
      <c r="R36" s="216"/>
      <c r="S36" s="169"/>
      <c r="T36" s="161"/>
      <c r="U36" s="169"/>
      <c r="V36" s="161"/>
      <c r="W36" s="163"/>
      <c r="X36" s="217"/>
      <c r="Z36" s="161"/>
      <c r="AA36" s="218"/>
    </row>
    <row r="37" spans="2:27" ht="11.25" customHeight="1" x14ac:dyDescent="0.25">
      <c r="C37" s="101" t="s">
        <v>331</v>
      </c>
      <c r="D37" s="532">
        <v>31841.35</v>
      </c>
      <c r="E37" s="459">
        <v>0</v>
      </c>
      <c r="F37" s="225">
        <v>0</v>
      </c>
      <c r="G37" s="227" t="str">
        <f t="shared" si="0"/>
        <v/>
      </c>
      <c r="H37" s="225">
        <v>0</v>
      </c>
      <c r="I37" s="225">
        <v>0</v>
      </c>
      <c r="J37" s="166"/>
      <c r="K37" s="168"/>
      <c r="L37" s="161"/>
      <c r="M37" s="216"/>
      <c r="Q37" s="161"/>
      <c r="R37" s="216"/>
      <c r="S37" s="169"/>
      <c r="T37" s="161"/>
      <c r="U37" s="169"/>
      <c r="V37" s="161"/>
      <c r="W37" s="163"/>
      <c r="X37" s="217"/>
      <c r="Z37" s="161"/>
      <c r="AA37" s="218"/>
    </row>
    <row r="38" spans="2:27" ht="11.25" customHeight="1" x14ac:dyDescent="0.25">
      <c r="C38" s="101" t="s">
        <v>332</v>
      </c>
      <c r="D38" s="228">
        <v>0</v>
      </c>
      <c r="E38" s="460">
        <v>0</v>
      </c>
      <c r="F38" s="229">
        <v>0</v>
      </c>
      <c r="G38" s="227" t="str">
        <f t="shared" ref="G38:G70" si="1">IF(E38=0,"",D38/E38)</f>
        <v/>
      </c>
      <c r="H38" s="229">
        <v>0</v>
      </c>
      <c r="I38" s="229">
        <v>0</v>
      </c>
      <c r="J38" s="166"/>
      <c r="K38" s="168"/>
      <c r="L38" s="161"/>
      <c r="M38" s="216"/>
      <c r="Q38" s="161"/>
      <c r="R38" s="216"/>
      <c r="S38" s="169"/>
      <c r="T38" s="161"/>
      <c r="U38" s="169"/>
      <c r="V38" s="161"/>
      <c r="W38" s="163"/>
      <c r="X38" s="217"/>
      <c r="Z38" s="161"/>
      <c r="AA38" s="218"/>
    </row>
    <row r="39" spans="2:27" ht="11.25" customHeight="1" x14ac:dyDescent="0.25">
      <c r="B39" s="230" t="s">
        <v>333</v>
      </c>
      <c r="D39" s="214">
        <f>SUM(D36:D38)</f>
        <v>31841.35</v>
      </c>
      <c r="E39" s="461">
        <f>SUM(E36:E38)</f>
        <v>0</v>
      </c>
      <c r="F39" s="231">
        <f>SUM(F36:F38)</f>
        <v>0</v>
      </c>
      <c r="G39" s="227" t="str">
        <f t="shared" si="1"/>
        <v/>
      </c>
      <c r="H39" s="231">
        <f>SUM(H36:H38)</f>
        <v>0</v>
      </c>
      <c r="I39" s="231">
        <f>SUM(I36:I38)</f>
        <v>0</v>
      </c>
      <c r="J39" s="166"/>
      <c r="K39" s="168"/>
      <c r="L39" s="161"/>
      <c r="M39" s="216"/>
      <c r="Q39" s="161"/>
      <c r="R39" s="216"/>
      <c r="S39" s="169"/>
      <c r="T39" s="161"/>
      <c r="U39" s="169"/>
      <c r="V39" s="161"/>
      <c r="W39" s="163"/>
      <c r="X39" s="217"/>
      <c r="Z39" s="161"/>
      <c r="AA39" s="218"/>
    </row>
    <row r="40" spans="2:27" ht="11.25" customHeight="1" x14ac:dyDescent="0.25">
      <c r="B40" s="101" t="s">
        <v>334</v>
      </c>
      <c r="D40" s="224"/>
      <c r="E40" s="459"/>
      <c r="F40" s="225"/>
      <c r="G40" s="227" t="str">
        <f t="shared" si="1"/>
        <v/>
      </c>
      <c r="H40" s="225"/>
      <c r="I40" s="225"/>
      <c r="J40" s="166"/>
      <c r="K40" s="168"/>
      <c r="L40" s="161"/>
      <c r="M40" s="216"/>
      <c r="Q40" s="161"/>
      <c r="R40" s="216"/>
      <c r="S40" s="169"/>
      <c r="T40" s="161"/>
      <c r="U40" s="169"/>
      <c r="V40" s="161"/>
      <c r="W40" s="163"/>
      <c r="X40" s="217"/>
      <c r="Z40" s="161"/>
      <c r="AA40" s="218"/>
    </row>
    <row r="41" spans="2:27" ht="11.25" customHeight="1" x14ac:dyDescent="0.25">
      <c r="C41" s="101" t="s">
        <v>335</v>
      </c>
      <c r="D41" s="224">
        <v>0</v>
      </c>
      <c r="E41" s="459">
        <v>0</v>
      </c>
      <c r="F41" s="225">
        <v>0</v>
      </c>
      <c r="G41" s="227" t="str">
        <f t="shared" si="1"/>
        <v/>
      </c>
      <c r="H41" s="225">
        <v>0</v>
      </c>
      <c r="I41" s="225">
        <v>0</v>
      </c>
      <c r="J41" s="166"/>
      <c r="K41" s="168"/>
      <c r="L41" s="161"/>
      <c r="M41" s="216"/>
      <c r="Q41" s="161"/>
      <c r="R41" s="216"/>
      <c r="S41" s="169"/>
      <c r="T41" s="161"/>
      <c r="U41" s="169"/>
      <c r="V41" s="161"/>
      <c r="W41" s="163"/>
      <c r="X41" s="217"/>
      <c r="Z41" s="161"/>
      <c r="AA41" s="218"/>
    </row>
    <row r="42" spans="2:27" ht="11.25" customHeight="1" x14ac:dyDescent="0.25">
      <c r="C42" s="101" t="s">
        <v>336</v>
      </c>
      <c r="D42" s="224">
        <v>0</v>
      </c>
      <c r="E42" s="460">
        <v>0</v>
      </c>
      <c r="F42" s="229">
        <v>0</v>
      </c>
      <c r="G42" s="227" t="str">
        <f t="shared" si="1"/>
        <v/>
      </c>
      <c r="H42" s="229">
        <v>0</v>
      </c>
      <c r="I42" s="229">
        <v>0</v>
      </c>
      <c r="J42" s="166"/>
      <c r="K42" s="168"/>
      <c r="L42" s="161"/>
      <c r="M42" s="216"/>
      <c r="Q42" s="161"/>
      <c r="R42" s="216"/>
      <c r="S42" s="169"/>
      <c r="T42" s="161"/>
      <c r="U42" s="169"/>
      <c r="V42" s="161"/>
      <c r="W42" s="163"/>
      <c r="X42" s="217"/>
      <c r="Z42" s="161"/>
      <c r="AA42" s="218"/>
    </row>
    <row r="43" spans="2:27" ht="11.25" customHeight="1" x14ac:dyDescent="0.25">
      <c r="B43" s="230" t="s">
        <v>337</v>
      </c>
      <c r="D43" s="214">
        <f>SUM(D40:D42)</f>
        <v>0</v>
      </c>
      <c r="E43" s="461">
        <f>SUM(E40:E42)</f>
        <v>0</v>
      </c>
      <c r="F43" s="231">
        <f>SUM(F40:F42)</f>
        <v>0</v>
      </c>
      <c r="G43" s="227" t="str">
        <f t="shared" si="1"/>
        <v/>
      </c>
      <c r="H43" s="231">
        <f>SUM(H40:H42)</f>
        <v>0</v>
      </c>
      <c r="I43" s="231">
        <f>SUM(I40:I42)</f>
        <v>0</v>
      </c>
      <c r="J43" s="166"/>
      <c r="K43" s="168"/>
      <c r="L43" s="161"/>
      <c r="M43" s="216"/>
      <c r="Q43" s="161"/>
      <c r="R43" s="216"/>
      <c r="S43" s="169"/>
      <c r="T43" s="161"/>
      <c r="U43" s="169"/>
      <c r="V43" s="161"/>
      <c r="W43" s="163"/>
      <c r="X43" s="217"/>
      <c r="Z43" s="161"/>
      <c r="AA43" s="218"/>
    </row>
    <row r="44" spans="2:27" ht="11.25" customHeight="1" x14ac:dyDescent="0.25">
      <c r="B44" s="101" t="s">
        <v>338</v>
      </c>
      <c r="D44" s="224"/>
      <c r="E44" s="459"/>
      <c r="F44" s="225"/>
      <c r="G44" s="227" t="str">
        <f t="shared" si="1"/>
        <v/>
      </c>
      <c r="H44" s="225"/>
      <c r="I44" s="225"/>
      <c r="J44" s="166"/>
      <c r="K44" s="168"/>
      <c r="L44" s="161"/>
      <c r="M44" s="216"/>
      <c r="Q44" s="161"/>
      <c r="R44" s="216"/>
      <c r="S44" s="169"/>
      <c r="T44" s="161"/>
      <c r="U44" s="169"/>
      <c r="V44" s="161"/>
      <c r="W44" s="163"/>
      <c r="X44" s="217"/>
      <c r="Z44" s="161"/>
      <c r="AA44" s="218"/>
    </row>
    <row r="45" spans="2:27" ht="11.25" customHeight="1" x14ac:dyDescent="0.25">
      <c r="C45" s="101" t="s">
        <v>339</v>
      </c>
      <c r="D45" s="224">
        <v>0</v>
      </c>
      <c r="E45" s="459">
        <v>0</v>
      </c>
      <c r="F45" s="225">
        <v>0</v>
      </c>
      <c r="G45" s="227" t="str">
        <f t="shared" si="1"/>
        <v/>
      </c>
      <c r="H45" s="225">
        <v>0</v>
      </c>
      <c r="I45" s="225">
        <v>0</v>
      </c>
      <c r="J45" s="166"/>
      <c r="K45" s="168"/>
      <c r="L45" s="161"/>
      <c r="M45" s="216"/>
      <c r="Q45" s="161"/>
      <c r="R45" s="216"/>
      <c r="S45" s="169"/>
      <c r="T45" s="161"/>
      <c r="U45" s="169"/>
      <c r="V45" s="161"/>
      <c r="W45" s="163"/>
      <c r="X45" s="217"/>
      <c r="Z45" s="161"/>
      <c r="AA45" s="218"/>
    </row>
    <row r="46" spans="2:27" ht="11.25" customHeight="1" x14ac:dyDescent="0.25">
      <c r="C46" s="101" t="s">
        <v>340</v>
      </c>
      <c r="D46" s="224">
        <v>0</v>
      </c>
      <c r="E46" s="460">
        <v>0</v>
      </c>
      <c r="F46" s="229">
        <v>0</v>
      </c>
      <c r="G46" s="227" t="str">
        <f t="shared" si="1"/>
        <v/>
      </c>
      <c r="H46" s="229">
        <v>0</v>
      </c>
      <c r="I46" s="229">
        <v>0</v>
      </c>
      <c r="J46" s="166"/>
      <c r="K46" s="168"/>
      <c r="L46" s="161"/>
      <c r="M46" s="216"/>
      <c r="Q46" s="161"/>
      <c r="R46" s="216"/>
      <c r="S46" s="169"/>
      <c r="T46" s="161"/>
      <c r="U46" s="169"/>
      <c r="V46" s="161"/>
      <c r="W46" s="163"/>
      <c r="X46" s="217"/>
      <c r="Z46" s="161"/>
      <c r="AA46" s="218"/>
    </row>
    <row r="47" spans="2:27" ht="11.25" customHeight="1" x14ac:dyDescent="0.25">
      <c r="B47" s="230" t="s">
        <v>341</v>
      </c>
      <c r="D47" s="214">
        <f>SUM(D44:D46)</f>
        <v>0</v>
      </c>
      <c r="E47" s="461">
        <f>SUM(E44:E46)</f>
        <v>0</v>
      </c>
      <c r="F47" s="231">
        <f>SUM(F44:F46)</f>
        <v>0</v>
      </c>
      <c r="G47" s="227" t="str">
        <f t="shared" si="1"/>
        <v/>
      </c>
      <c r="H47" s="231">
        <f>SUM(H44:H46)</f>
        <v>0</v>
      </c>
      <c r="I47" s="231">
        <f>SUM(I44:I46)</f>
        <v>0</v>
      </c>
      <c r="J47" s="166"/>
      <c r="K47" s="168"/>
      <c r="L47" s="161"/>
      <c r="M47" s="216"/>
      <c r="Q47" s="161"/>
      <c r="R47" s="216"/>
      <c r="S47" s="169"/>
      <c r="T47" s="161"/>
      <c r="U47" s="169"/>
      <c r="V47" s="161"/>
      <c r="W47" s="163"/>
      <c r="X47" s="217"/>
      <c r="Z47" s="161"/>
      <c r="AA47" s="218"/>
    </row>
    <row r="48" spans="2:27" ht="11.25" customHeight="1" x14ac:dyDescent="0.25">
      <c r="B48" s="101" t="s">
        <v>342</v>
      </c>
      <c r="D48" s="224"/>
      <c r="E48" s="459"/>
      <c r="F48" s="225"/>
      <c r="G48" s="227" t="str">
        <f t="shared" si="1"/>
        <v/>
      </c>
      <c r="H48" s="225"/>
      <c r="I48" s="225"/>
      <c r="J48" s="166"/>
      <c r="K48" s="168"/>
      <c r="L48" s="161"/>
      <c r="M48" s="216"/>
      <c r="Q48" s="161"/>
      <c r="R48" s="216"/>
      <c r="S48" s="169"/>
      <c r="T48" s="161"/>
      <c r="U48" s="169"/>
      <c r="V48" s="161"/>
      <c r="W48" s="163"/>
      <c r="X48" s="217"/>
      <c r="Z48" s="161"/>
      <c r="AA48" s="218"/>
    </row>
    <row r="49" spans="1:27" ht="11.25" customHeight="1" x14ac:dyDescent="0.25">
      <c r="C49" s="101" t="s">
        <v>343</v>
      </c>
      <c r="D49" s="224">
        <v>0</v>
      </c>
      <c r="E49" s="459">
        <v>0</v>
      </c>
      <c r="F49" s="225">
        <v>0</v>
      </c>
      <c r="G49" s="227" t="str">
        <f t="shared" si="1"/>
        <v/>
      </c>
      <c r="H49" s="225">
        <v>0</v>
      </c>
      <c r="I49" s="225">
        <v>0</v>
      </c>
      <c r="J49" s="166"/>
      <c r="K49" s="168"/>
      <c r="L49" s="161"/>
      <c r="M49" s="216"/>
      <c r="Q49" s="161"/>
      <c r="R49" s="216"/>
      <c r="S49" s="169"/>
      <c r="T49" s="161"/>
      <c r="U49" s="169"/>
      <c r="V49" s="161"/>
      <c r="W49" s="163"/>
      <c r="X49" s="217"/>
      <c r="Z49" s="161"/>
      <c r="AA49" s="218"/>
    </row>
    <row r="50" spans="1:27" ht="11.25" customHeight="1" x14ac:dyDescent="0.25">
      <c r="C50" s="101" t="s">
        <v>344</v>
      </c>
      <c r="D50" s="228">
        <v>0</v>
      </c>
      <c r="E50" s="460">
        <v>0</v>
      </c>
      <c r="F50" s="229">
        <v>0</v>
      </c>
      <c r="G50" s="227" t="str">
        <f t="shared" si="1"/>
        <v/>
      </c>
      <c r="H50" s="229">
        <v>0</v>
      </c>
      <c r="I50" s="229">
        <v>0</v>
      </c>
      <c r="J50" s="166"/>
      <c r="K50" s="168"/>
      <c r="L50" s="161"/>
      <c r="M50" s="216"/>
      <c r="Q50" s="161"/>
      <c r="R50" s="216"/>
      <c r="S50" s="169"/>
      <c r="T50" s="161"/>
      <c r="U50" s="169"/>
      <c r="V50" s="161"/>
      <c r="W50" s="163"/>
      <c r="X50" s="217"/>
      <c r="Z50" s="161"/>
      <c r="AA50" s="218"/>
    </row>
    <row r="51" spans="1:27" ht="11.25" customHeight="1" x14ac:dyDescent="0.25">
      <c r="B51" s="230" t="s">
        <v>345</v>
      </c>
      <c r="D51" s="214">
        <f>SUM(D48:D50)</f>
        <v>0</v>
      </c>
      <c r="E51" s="461">
        <f>SUM(E48:E50)</f>
        <v>0</v>
      </c>
      <c r="F51" s="231">
        <f>SUM(F48:F50)</f>
        <v>0</v>
      </c>
      <c r="G51" s="227" t="str">
        <f t="shared" si="1"/>
        <v/>
      </c>
      <c r="H51" s="231">
        <f>SUM(H48:H50)</f>
        <v>0</v>
      </c>
      <c r="I51" s="231">
        <f>SUM(I48:I50)</f>
        <v>0</v>
      </c>
      <c r="J51" s="166"/>
      <c r="K51" s="168"/>
      <c r="L51" s="161"/>
      <c r="M51" s="216"/>
      <c r="Q51" s="161"/>
      <c r="R51" s="216"/>
      <c r="S51" s="169"/>
      <c r="T51" s="161"/>
      <c r="U51" s="169"/>
      <c r="V51" s="161"/>
      <c r="W51" s="163"/>
      <c r="X51" s="217"/>
      <c r="Z51" s="161"/>
      <c r="AA51" s="218"/>
    </row>
    <row r="52" spans="1:27" ht="11.25" customHeight="1" x14ac:dyDescent="0.25">
      <c r="B52" s="101" t="s">
        <v>346</v>
      </c>
      <c r="D52" s="224"/>
      <c r="E52" s="459"/>
      <c r="F52" s="225"/>
      <c r="G52" s="227" t="str">
        <f t="shared" si="1"/>
        <v/>
      </c>
      <c r="H52" s="225"/>
      <c r="I52" s="225"/>
      <c r="J52" s="166"/>
      <c r="K52" s="168"/>
      <c r="L52" s="161"/>
      <c r="M52" s="216"/>
      <c r="Q52" s="161"/>
      <c r="R52" s="216"/>
      <c r="S52" s="169"/>
      <c r="T52" s="161"/>
      <c r="U52" s="169"/>
      <c r="V52" s="161"/>
      <c r="W52" s="163"/>
      <c r="X52" s="217"/>
      <c r="Z52" s="161"/>
      <c r="AA52" s="218"/>
    </row>
    <row r="53" spans="1:27" ht="11.25" customHeight="1" x14ac:dyDescent="0.25">
      <c r="C53" s="101" t="s">
        <v>347</v>
      </c>
      <c r="D53" s="224">
        <v>0</v>
      </c>
      <c r="E53" s="459">
        <v>0</v>
      </c>
      <c r="F53" s="225">
        <v>0</v>
      </c>
      <c r="G53" s="227" t="str">
        <f t="shared" si="1"/>
        <v/>
      </c>
      <c r="H53" s="225">
        <v>0</v>
      </c>
      <c r="I53" s="225">
        <v>0</v>
      </c>
      <c r="J53" s="166"/>
      <c r="K53" s="168"/>
      <c r="L53" s="161"/>
      <c r="M53" s="216"/>
      <c r="Q53" s="161"/>
      <c r="R53" s="216"/>
      <c r="S53" s="169"/>
      <c r="T53" s="161"/>
      <c r="U53" s="169"/>
      <c r="V53" s="161"/>
      <c r="W53" s="163"/>
      <c r="X53" s="217"/>
      <c r="Z53" s="161"/>
      <c r="AA53" s="218"/>
    </row>
    <row r="54" spans="1:27" ht="11.25" customHeight="1" x14ac:dyDescent="0.25">
      <c r="C54" s="101" t="s">
        <v>348</v>
      </c>
      <c r="D54" s="228">
        <v>0</v>
      </c>
      <c r="E54" s="460">
        <v>0</v>
      </c>
      <c r="F54" s="229">
        <v>0</v>
      </c>
      <c r="G54" s="227" t="str">
        <f t="shared" si="1"/>
        <v/>
      </c>
      <c r="H54" s="229">
        <v>0</v>
      </c>
      <c r="I54" s="229">
        <v>0</v>
      </c>
      <c r="J54" s="166"/>
      <c r="K54" s="168"/>
      <c r="L54" s="161"/>
      <c r="M54" s="216"/>
      <c r="Q54" s="161"/>
      <c r="R54" s="216"/>
      <c r="S54" s="169"/>
      <c r="T54" s="161"/>
      <c r="U54" s="169"/>
      <c r="V54" s="161"/>
      <c r="W54" s="163"/>
      <c r="X54" s="217"/>
      <c r="Z54" s="161"/>
      <c r="AA54" s="218"/>
    </row>
    <row r="55" spans="1:27" ht="11.25" customHeight="1" x14ac:dyDescent="0.25">
      <c r="B55" s="230" t="s">
        <v>349</v>
      </c>
      <c r="D55" s="214">
        <f>SUM(D52:D54)</f>
        <v>0</v>
      </c>
      <c r="E55" s="461">
        <f>SUM(E52:E54)</f>
        <v>0</v>
      </c>
      <c r="F55" s="231">
        <f>SUM(F52:F54)</f>
        <v>0</v>
      </c>
      <c r="G55" s="227" t="str">
        <f t="shared" si="1"/>
        <v/>
      </c>
      <c r="H55" s="231">
        <f>SUM(H52:H54)</f>
        <v>0</v>
      </c>
      <c r="I55" s="231">
        <f>SUM(I52:I54)</f>
        <v>0</v>
      </c>
      <c r="J55" s="166"/>
      <c r="K55" s="168"/>
      <c r="L55" s="161"/>
      <c r="M55" s="216"/>
      <c r="Q55" s="161"/>
      <c r="R55" s="216"/>
      <c r="S55" s="169"/>
      <c r="T55" s="161"/>
      <c r="U55" s="169"/>
      <c r="V55" s="161"/>
      <c r="W55" s="163"/>
      <c r="X55" s="217"/>
      <c r="Z55" s="161"/>
      <c r="AA55" s="218"/>
    </row>
    <row r="56" spans="1:27" ht="11.25" customHeight="1" x14ac:dyDescent="0.25">
      <c r="B56" s="101" t="s">
        <v>350</v>
      </c>
      <c r="D56" s="224"/>
      <c r="E56" s="459"/>
      <c r="F56" s="225"/>
      <c r="G56" s="227" t="str">
        <f t="shared" si="1"/>
        <v/>
      </c>
      <c r="H56" s="225"/>
      <c r="I56" s="225"/>
      <c r="J56" s="166"/>
      <c r="K56" s="168"/>
      <c r="L56" s="161"/>
      <c r="M56" s="216"/>
      <c r="Q56" s="161"/>
      <c r="R56" s="216"/>
      <c r="S56" s="169"/>
      <c r="T56" s="161"/>
      <c r="U56" s="169"/>
      <c r="V56" s="161"/>
      <c r="W56" s="163"/>
      <c r="X56" s="217"/>
      <c r="Z56" s="161"/>
      <c r="AA56" s="218"/>
    </row>
    <row r="57" spans="1:27" ht="11.25" customHeight="1" x14ac:dyDescent="0.25">
      <c r="C57" s="101" t="s">
        <v>351</v>
      </c>
      <c r="D57" s="532">
        <v>75</v>
      </c>
      <c r="E57" s="459">
        <v>0</v>
      </c>
      <c r="F57" s="225">
        <v>0</v>
      </c>
      <c r="G57" s="227" t="str">
        <f t="shared" si="1"/>
        <v/>
      </c>
      <c r="H57" s="225">
        <v>0</v>
      </c>
      <c r="I57" s="225">
        <v>0</v>
      </c>
      <c r="J57" s="166"/>
      <c r="K57" s="168"/>
      <c r="L57" s="161"/>
      <c r="M57" s="216"/>
      <c r="Q57" s="161"/>
      <c r="R57" s="216"/>
      <c r="S57" s="169"/>
      <c r="T57" s="161"/>
      <c r="U57" s="169"/>
      <c r="V57" s="161"/>
      <c r="W57" s="163"/>
      <c r="X57" s="217"/>
      <c r="Z57" s="161"/>
      <c r="AA57" s="218"/>
    </row>
    <row r="58" spans="1:27" ht="11.25" customHeight="1" thickBot="1" x14ac:dyDescent="0.3">
      <c r="B58" s="230" t="s">
        <v>352</v>
      </c>
      <c r="D58" s="232">
        <f>SUM(D56:D57)</f>
        <v>75</v>
      </c>
      <c r="E58" s="462">
        <f>SUM(E56:E57)</f>
        <v>0</v>
      </c>
      <c r="F58" s="233">
        <f>SUM(F56:F57)</f>
        <v>0</v>
      </c>
      <c r="G58" s="227" t="str">
        <f t="shared" si="1"/>
        <v/>
      </c>
      <c r="H58" s="233">
        <f>SUM(H56:H57)</f>
        <v>0</v>
      </c>
      <c r="I58" s="233">
        <f>SUM(I56:I57)</f>
        <v>0</v>
      </c>
      <c r="J58" s="166"/>
      <c r="K58" s="168"/>
      <c r="L58" s="161"/>
      <c r="M58" s="216"/>
      <c r="Q58" s="161"/>
      <c r="R58" s="216"/>
      <c r="S58" s="169"/>
      <c r="T58" s="161"/>
      <c r="U58" s="169"/>
      <c r="V58" s="161"/>
      <c r="W58" s="163"/>
      <c r="X58" s="217"/>
      <c r="Z58" s="161"/>
      <c r="AA58" s="218"/>
    </row>
    <row r="59" spans="1:27" ht="11.25" customHeight="1" thickTop="1" x14ac:dyDescent="0.25">
      <c r="A59" s="101" t="s">
        <v>353</v>
      </c>
      <c r="D59" s="234">
        <f>D8+D11+D14+D18+D21+D25+D28+D32+D51+D55+D35+D39+D43+D47+D58</f>
        <v>6939657.0099999988</v>
      </c>
      <c r="E59" s="463">
        <f>E8+E11+E14+E18+E21+E25+E28+E32+E51+E55+E35+E39+E43+E47+E58</f>
        <v>28800</v>
      </c>
      <c r="F59" s="235">
        <f>F8+F11+F14+F18+F21+F25+F28+F32+F51+F55+F35+F39+F43+F47+F58</f>
        <v>28800</v>
      </c>
      <c r="G59" s="227">
        <f t="shared" si="1"/>
        <v>240.96031284722218</v>
      </c>
      <c r="H59" s="235">
        <f>H8+H11+H14+H18+H21+H25+H28+H32+H51+H55+H35+H39+H43+H47+H58</f>
        <v>54800</v>
      </c>
      <c r="I59" s="235">
        <f>I8+I11+I14+I18+I21+I25+I28+I32+I51+I55+I35+I39+I43+I47+I58</f>
        <v>54800</v>
      </c>
      <c r="J59" s="166"/>
      <c r="K59" s="168"/>
      <c r="L59" s="161"/>
      <c r="M59" s="216"/>
      <c r="Q59" s="161"/>
      <c r="R59" s="216"/>
      <c r="S59" s="169"/>
      <c r="T59" s="161"/>
      <c r="U59" s="169"/>
      <c r="V59" s="161"/>
      <c r="W59" s="163"/>
      <c r="X59" s="217"/>
      <c r="Z59" s="161"/>
      <c r="AA59" s="218"/>
    </row>
    <row r="60" spans="1:27" ht="11.25" customHeight="1" x14ac:dyDescent="0.25">
      <c r="D60" s="224"/>
      <c r="F60" s="162"/>
      <c r="G60" s="227" t="str">
        <f t="shared" si="1"/>
        <v/>
      </c>
      <c r="H60" s="162"/>
      <c r="I60" s="162"/>
      <c r="J60" s="166"/>
      <c r="K60" s="168"/>
      <c r="L60" s="161"/>
      <c r="M60" s="216"/>
      <c r="Q60" s="161"/>
      <c r="R60" s="216"/>
      <c r="S60" s="169"/>
      <c r="T60" s="161"/>
      <c r="U60" s="169"/>
      <c r="V60" s="161"/>
      <c r="W60" s="163"/>
      <c r="X60" s="217"/>
      <c r="Z60" s="161"/>
      <c r="AA60" s="218"/>
    </row>
    <row r="61" spans="1:27" ht="11.25" customHeight="1" x14ac:dyDescent="0.25">
      <c r="A61" s="101" t="s">
        <v>354</v>
      </c>
      <c r="D61" s="224"/>
      <c r="E61" s="459"/>
      <c r="F61" s="225"/>
      <c r="G61" s="227" t="str">
        <f t="shared" si="1"/>
        <v/>
      </c>
      <c r="H61" s="225"/>
      <c r="I61" s="225"/>
      <c r="J61" s="166"/>
      <c r="K61" s="168"/>
      <c r="L61" s="161"/>
      <c r="M61" s="216"/>
      <c r="Q61" s="161"/>
      <c r="R61" s="216"/>
      <c r="S61" s="169"/>
      <c r="T61" s="161"/>
      <c r="U61" s="169"/>
      <c r="V61" s="161"/>
      <c r="W61" s="163"/>
      <c r="X61" s="217"/>
      <c r="Z61" s="161"/>
      <c r="AA61" s="218"/>
    </row>
    <row r="62" spans="1:27" ht="11.25" customHeight="1" x14ac:dyDescent="0.25">
      <c r="B62" s="101" t="s">
        <v>355</v>
      </c>
      <c r="D62" s="224"/>
      <c r="E62" s="459"/>
      <c r="F62" s="225"/>
      <c r="G62" s="227" t="str">
        <f>IF(E62=0,"",D62/E62)</f>
        <v/>
      </c>
      <c r="H62" s="225"/>
      <c r="I62" s="225"/>
      <c r="J62" s="166"/>
      <c r="K62" s="168"/>
      <c r="L62" s="161"/>
      <c r="M62" s="216"/>
      <c r="Q62" s="161"/>
      <c r="R62" s="216"/>
      <c r="S62" s="169"/>
      <c r="T62" s="161"/>
      <c r="U62" s="169"/>
      <c r="V62" s="161"/>
      <c r="W62" s="163"/>
      <c r="X62" s="217"/>
      <c r="Z62" s="161"/>
      <c r="AA62" s="218"/>
    </row>
    <row r="63" spans="1:27" ht="11.25" customHeight="1" x14ac:dyDescent="0.25">
      <c r="C63" s="101" t="s">
        <v>356</v>
      </c>
      <c r="D63" s="228">
        <v>0</v>
      </c>
      <c r="E63" s="459">
        <v>0</v>
      </c>
      <c r="F63" s="225">
        <v>0</v>
      </c>
      <c r="G63" s="227" t="str">
        <f t="shared" si="1"/>
        <v/>
      </c>
      <c r="H63" s="225">
        <v>0</v>
      </c>
      <c r="I63" s="225">
        <v>0</v>
      </c>
      <c r="J63" s="166"/>
      <c r="K63" s="168"/>
      <c r="L63" s="161"/>
      <c r="M63" s="216"/>
      <c r="Q63" s="161"/>
      <c r="R63" s="216"/>
      <c r="S63" s="169"/>
      <c r="T63" s="161"/>
      <c r="U63" s="169"/>
      <c r="V63" s="161"/>
      <c r="W63" s="163"/>
      <c r="X63" s="217"/>
      <c r="Z63" s="161"/>
      <c r="AA63" s="218"/>
    </row>
    <row r="64" spans="1:27" ht="11.25" customHeight="1" x14ac:dyDescent="0.25">
      <c r="B64" s="230" t="s">
        <v>357</v>
      </c>
      <c r="D64" s="214">
        <f>SUM(D61:D63)</f>
        <v>0</v>
      </c>
      <c r="E64" s="461">
        <f>SUM(E61:E63)</f>
        <v>0</v>
      </c>
      <c r="F64" s="231">
        <f>SUM(F61:F63)</f>
        <v>0</v>
      </c>
      <c r="G64" s="227" t="str">
        <f t="shared" si="1"/>
        <v/>
      </c>
      <c r="H64" s="231">
        <f>SUM(H61:H63)</f>
        <v>0</v>
      </c>
      <c r="I64" s="231">
        <f>SUM(I61:I63)</f>
        <v>0</v>
      </c>
      <c r="J64" s="166"/>
      <c r="K64" s="168"/>
      <c r="L64" s="230"/>
      <c r="M64" s="101"/>
      <c r="Q64" s="161"/>
      <c r="R64" s="216"/>
      <c r="S64" s="169"/>
      <c r="T64" s="161"/>
      <c r="U64" s="169"/>
      <c r="V64" s="161"/>
      <c r="W64" s="163"/>
      <c r="X64" s="217"/>
      <c r="Z64" s="161"/>
      <c r="AA64" s="218"/>
    </row>
    <row r="65" spans="2:27" ht="11.25" customHeight="1" x14ac:dyDescent="0.25">
      <c r="B65" s="101" t="s">
        <v>358</v>
      </c>
      <c r="D65" s="224"/>
      <c r="E65" s="459"/>
      <c r="F65" s="225"/>
      <c r="G65" s="227" t="str">
        <f t="shared" si="1"/>
        <v/>
      </c>
      <c r="H65" s="225"/>
      <c r="I65" s="225"/>
      <c r="J65" s="166"/>
      <c r="K65" s="168"/>
      <c r="L65" s="230"/>
      <c r="M65" s="101"/>
      <c r="Q65" s="161"/>
      <c r="R65" s="216"/>
      <c r="S65" s="169"/>
      <c r="T65" s="161"/>
      <c r="U65" s="169"/>
      <c r="V65" s="161"/>
      <c r="W65" s="163"/>
      <c r="X65" s="217"/>
      <c r="Z65" s="161"/>
      <c r="AA65" s="218"/>
    </row>
    <row r="66" spans="2:27" ht="11.25" customHeight="1" x14ac:dyDescent="0.25">
      <c r="C66" s="101" t="s">
        <v>359</v>
      </c>
      <c r="D66" s="532">
        <v>13316</v>
      </c>
      <c r="E66" s="459">
        <v>13000</v>
      </c>
      <c r="F66" s="225">
        <v>0</v>
      </c>
      <c r="G66" s="227">
        <f t="shared" si="1"/>
        <v>1.0243076923076924</v>
      </c>
      <c r="H66" s="225">
        <v>0</v>
      </c>
      <c r="I66" s="225">
        <v>0</v>
      </c>
      <c r="J66" s="166"/>
      <c r="K66" s="168"/>
      <c r="L66" s="230"/>
      <c r="M66" s="101"/>
      <c r="Q66" s="161"/>
      <c r="R66" s="216"/>
      <c r="S66" s="169"/>
      <c r="T66" s="161"/>
      <c r="U66" s="169"/>
      <c r="V66" s="161"/>
      <c r="W66" s="163"/>
      <c r="X66" s="217"/>
      <c r="Z66" s="161"/>
      <c r="AA66" s="218"/>
    </row>
    <row r="67" spans="2:27" ht="11.25" customHeight="1" x14ac:dyDescent="0.25">
      <c r="C67" s="101" t="s">
        <v>360</v>
      </c>
      <c r="D67" s="532">
        <v>14275.5</v>
      </c>
      <c r="E67" s="459">
        <v>10000</v>
      </c>
      <c r="F67" s="225">
        <v>0</v>
      </c>
      <c r="G67" s="227">
        <f t="shared" si="1"/>
        <v>1.4275500000000001</v>
      </c>
      <c r="H67" s="225">
        <v>0</v>
      </c>
      <c r="I67" s="225">
        <v>0</v>
      </c>
      <c r="J67" s="166"/>
      <c r="K67" s="168"/>
      <c r="L67" s="230"/>
      <c r="M67" s="101"/>
      <c r="Q67" s="161"/>
      <c r="R67" s="216"/>
      <c r="S67" s="169"/>
      <c r="T67" s="161"/>
      <c r="U67" s="169"/>
      <c r="V67" s="161"/>
      <c r="W67" s="163"/>
      <c r="X67" s="217"/>
      <c r="Z67" s="161"/>
      <c r="AA67" s="218"/>
    </row>
    <row r="68" spans="2:27" ht="11.25" customHeight="1" x14ac:dyDescent="0.25">
      <c r="C68" s="101" t="s">
        <v>361</v>
      </c>
      <c r="D68" s="532">
        <v>991106.26</v>
      </c>
      <c r="E68" s="459">
        <v>767000</v>
      </c>
      <c r="F68" s="225">
        <v>800000</v>
      </c>
      <c r="G68" s="227">
        <f t="shared" si="1"/>
        <v>1.2921854758800522</v>
      </c>
      <c r="H68" s="225">
        <v>800000</v>
      </c>
      <c r="I68" s="225">
        <v>800000</v>
      </c>
      <c r="J68" s="166"/>
      <c r="K68" s="168"/>
      <c r="L68" s="230"/>
      <c r="M68" s="100"/>
      <c r="Q68" s="161"/>
      <c r="R68" s="216"/>
      <c r="S68" s="169"/>
      <c r="T68" s="161"/>
      <c r="U68" s="169"/>
      <c r="V68" s="161"/>
      <c r="W68" s="163"/>
      <c r="X68" s="217"/>
      <c r="Z68" s="161"/>
      <c r="AA68" s="218"/>
    </row>
    <row r="69" spans="2:27" ht="11.25" customHeight="1" x14ac:dyDescent="0.25">
      <c r="C69" s="101" t="s">
        <v>362</v>
      </c>
      <c r="D69" s="532">
        <v>2214</v>
      </c>
      <c r="E69" s="459">
        <v>8000</v>
      </c>
      <c r="F69" s="225">
        <v>0</v>
      </c>
      <c r="G69" s="227">
        <f t="shared" si="1"/>
        <v>0.27675</v>
      </c>
      <c r="H69" s="225">
        <v>0</v>
      </c>
      <c r="I69" s="225">
        <v>0</v>
      </c>
      <c r="J69" s="166"/>
      <c r="K69" s="168"/>
      <c r="L69" s="230"/>
      <c r="M69" s="101"/>
      <c r="Q69" s="161"/>
      <c r="R69" s="216"/>
      <c r="S69" s="169"/>
      <c r="T69" s="161"/>
      <c r="U69" s="169"/>
      <c r="V69" s="161"/>
      <c r="W69" s="163"/>
      <c r="X69" s="217"/>
      <c r="Z69" s="161"/>
      <c r="AA69" s="218"/>
    </row>
    <row r="70" spans="2:27" ht="11.25" customHeight="1" x14ac:dyDescent="0.2">
      <c r="C70" s="101" t="s">
        <v>363</v>
      </c>
      <c r="D70" s="472">
        <v>1960.52</v>
      </c>
      <c r="E70" s="459">
        <v>2000</v>
      </c>
      <c r="F70" s="225">
        <v>0</v>
      </c>
      <c r="G70" s="227">
        <f t="shared" si="1"/>
        <v>0.98026000000000002</v>
      </c>
      <c r="H70" s="225">
        <v>0</v>
      </c>
      <c r="I70" s="225">
        <v>0</v>
      </c>
      <c r="J70" s="166"/>
      <c r="K70" s="168"/>
      <c r="L70" s="161"/>
      <c r="M70" s="216"/>
      <c r="Q70" s="161"/>
      <c r="R70" s="216"/>
      <c r="S70" s="169"/>
      <c r="T70" s="161"/>
      <c r="U70" s="169"/>
      <c r="V70" s="161"/>
      <c r="W70" s="163"/>
      <c r="X70" s="217"/>
      <c r="Z70" s="161"/>
      <c r="AA70" s="218"/>
    </row>
    <row r="71" spans="2:27" ht="11.25" customHeight="1" x14ac:dyDescent="0.25">
      <c r="B71" s="230" t="s">
        <v>364</v>
      </c>
      <c r="D71" s="214">
        <f>SUM(D65:D70)</f>
        <v>1022872.28</v>
      </c>
      <c r="E71" s="464">
        <f>SUM(E65:E70)</f>
        <v>800000</v>
      </c>
      <c r="F71" s="236">
        <f>SUM(F65:F70)</f>
        <v>800000</v>
      </c>
      <c r="G71" s="227">
        <f t="shared" ref="G71:G135" si="2">IF(E71=0,"",D71/E71)</f>
        <v>1.27859035</v>
      </c>
      <c r="H71" s="236">
        <f>SUM(H65:H70)</f>
        <v>800000</v>
      </c>
      <c r="I71" s="236">
        <f>SUM(I65:I70)</f>
        <v>800000</v>
      </c>
      <c r="J71" s="166"/>
      <c r="K71" s="168"/>
      <c r="L71" s="161"/>
      <c r="M71" s="216"/>
      <c r="Q71" s="161"/>
      <c r="R71" s="216"/>
      <c r="S71" s="169"/>
      <c r="T71" s="161"/>
      <c r="U71" s="169"/>
      <c r="V71" s="161"/>
      <c r="W71" s="163"/>
      <c r="X71" s="217"/>
      <c r="Z71" s="161"/>
      <c r="AA71" s="218"/>
    </row>
    <row r="72" spans="2:27" ht="11.25" customHeight="1" x14ac:dyDescent="0.25">
      <c r="B72" s="101" t="s">
        <v>365</v>
      </c>
      <c r="D72" s="224"/>
      <c r="E72" s="459"/>
      <c r="F72" s="225"/>
      <c r="G72" s="227" t="str">
        <f t="shared" si="2"/>
        <v/>
      </c>
      <c r="H72" s="225"/>
      <c r="I72" s="225"/>
      <c r="J72" s="166"/>
      <c r="K72" s="168"/>
      <c r="L72" s="161"/>
      <c r="M72" s="216"/>
      <c r="Q72" s="161"/>
      <c r="R72" s="216"/>
      <c r="S72" s="169"/>
      <c r="T72" s="161"/>
      <c r="U72" s="169"/>
      <c r="V72" s="161"/>
      <c r="W72" s="163"/>
      <c r="X72" s="217"/>
      <c r="Z72" s="161"/>
      <c r="AA72" s="218"/>
    </row>
    <row r="73" spans="2:27" ht="11.25" customHeight="1" x14ac:dyDescent="0.2">
      <c r="C73" s="101" t="s">
        <v>366</v>
      </c>
      <c r="D73" s="471">
        <v>5179.59</v>
      </c>
      <c r="E73" s="459">
        <v>8500</v>
      </c>
      <c r="F73" s="225">
        <v>6500</v>
      </c>
      <c r="G73" s="227">
        <f t="shared" si="2"/>
        <v>0.60936352941176475</v>
      </c>
      <c r="H73" s="225">
        <v>6500</v>
      </c>
      <c r="I73" s="225">
        <v>5500</v>
      </c>
      <c r="J73" s="166"/>
      <c r="K73" s="168"/>
      <c r="L73" s="161"/>
      <c r="M73" s="216"/>
      <c r="Q73" s="161"/>
      <c r="R73" s="216"/>
      <c r="S73" s="169"/>
      <c r="T73" s="161"/>
      <c r="U73" s="169"/>
      <c r="V73" s="161"/>
      <c r="W73" s="163"/>
      <c r="X73" s="217"/>
      <c r="Z73" s="161"/>
      <c r="AA73" s="218"/>
    </row>
    <row r="74" spans="2:27" ht="11.25" customHeight="1" x14ac:dyDescent="0.2">
      <c r="C74" s="101" t="s">
        <v>367</v>
      </c>
      <c r="D74" s="471">
        <v>1682.5</v>
      </c>
      <c r="E74" s="459">
        <v>2000</v>
      </c>
      <c r="F74" s="225">
        <v>1500</v>
      </c>
      <c r="G74" s="227">
        <f t="shared" si="2"/>
        <v>0.84125000000000005</v>
      </c>
      <c r="H74" s="225">
        <v>1500</v>
      </c>
      <c r="I74" s="225">
        <v>1500</v>
      </c>
      <c r="J74" s="166"/>
      <c r="K74" s="168"/>
      <c r="L74" s="161"/>
      <c r="M74" s="216"/>
      <c r="Q74" s="161"/>
      <c r="R74" s="216"/>
      <c r="S74" s="169"/>
      <c r="T74" s="161"/>
      <c r="U74" s="169"/>
      <c r="V74" s="161"/>
      <c r="W74" s="163"/>
      <c r="X74" s="217"/>
      <c r="Z74" s="161"/>
      <c r="AA74" s="218"/>
    </row>
    <row r="75" spans="2:27" ht="11.25" customHeight="1" x14ac:dyDescent="0.2">
      <c r="C75" s="101" t="s">
        <v>368</v>
      </c>
      <c r="D75" s="471">
        <v>1716</v>
      </c>
      <c r="E75" s="459">
        <v>1000</v>
      </c>
      <c r="F75" s="225">
        <v>1500</v>
      </c>
      <c r="G75" s="227">
        <f t="shared" si="2"/>
        <v>1.716</v>
      </c>
      <c r="H75" s="225">
        <v>1500</v>
      </c>
      <c r="I75" s="225">
        <v>1500</v>
      </c>
      <c r="J75" s="166"/>
      <c r="K75" s="168"/>
      <c r="L75" s="161"/>
      <c r="M75" s="216"/>
      <c r="Q75" s="161"/>
      <c r="R75" s="216"/>
      <c r="S75" s="169"/>
      <c r="T75" s="161"/>
      <c r="U75" s="169"/>
      <c r="V75" s="161"/>
      <c r="W75" s="163"/>
      <c r="X75" s="217"/>
      <c r="Z75" s="161"/>
      <c r="AA75" s="218"/>
    </row>
    <row r="76" spans="2:27" ht="11.25" customHeight="1" x14ac:dyDescent="0.2">
      <c r="C76" s="101" t="s">
        <v>369</v>
      </c>
      <c r="D76" s="471">
        <v>412.5</v>
      </c>
      <c r="E76" s="459">
        <v>500</v>
      </c>
      <c r="F76" s="225">
        <v>500</v>
      </c>
      <c r="G76" s="227">
        <f t="shared" si="2"/>
        <v>0.82499999999999996</v>
      </c>
      <c r="H76" s="225">
        <v>500</v>
      </c>
      <c r="I76" s="225">
        <v>500</v>
      </c>
      <c r="J76" s="166"/>
      <c r="K76" s="168"/>
      <c r="L76" s="161"/>
      <c r="M76" s="216"/>
      <c r="Q76" s="161"/>
      <c r="R76" s="216"/>
      <c r="S76" s="169"/>
      <c r="T76" s="161"/>
      <c r="U76" s="169"/>
      <c r="V76" s="161"/>
      <c r="W76" s="163"/>
      <c r="X76" s="217"/>
      <c r="Z76" s="161"/>
      <c r="AA76" s="218"/>
    </row>
    <row r="77" spans="2:27" ht="11.25" customHeight="1" x14ac:dyDescent="0.2">
      <c r="C77" s="101" t="s">
        <v>370</v>
      </c>
      <c r="D77" s="471">
        <v>3305</v>
      </c>
      <c r="E77" s="459">
        <v>0</v>
      </c>
      <c r="F77" s="225">
        <v>2000</v>
      </c>
      <c r="G77" s="227" t="str">
        <f t="shared" si="2"/>
        <v/>
      </c>
      <c r="H77" s="225">
        <v>2000</v>
      </c>
      <c r="I77" s="225">
        <v>2500</v>
      </c>
      <c r="J77" s="166"/>
      <c r="K77" s="168"/>
      <c r="L77" s="161"/>
      <c r="M77" s="216"/>
      <c r="Q77" s="161"/>
      <c r="R77" s="216"/>
      <c r="S77" s="169"/>
      <c r="T77" s="161"/>
      <c r="U77" s="169"/>
      <c r="V77" s="161"/>
      <c r="W77" s="163"/>
      <c r="X77" s="217"/>
      <c r="Z77" s="161"/>
      <c r="AA77" s="218"/>
    </row>
    <row r="78" spans="2:27" ht="11.25" customHeight="1" x14ac:dyDescent="0.25">
      <c r="C78" s="101" t="s">
        <v>371</v>
      </c>
      <c r="D78" s="228">
        <v>0</v>
      </c>
      <c r="E78" s="459">
        <v>0</v>
      </c>
      <c r="F78" s="225">
        <v>0</v>
      </c>
      <c r="G78" s="227" t="str">
        <f t="shared" si="2"/>
        <v/>
      </c>
      <c r="H78" s="225">
        <v>0</v>
      </c>
      <c r="I78" s="225">
        <v>0</v>
      </c>
      <c r="J78" s="166"/>
      <c r="K78" s="168"/>
      <c r="L78" s="161"/>
      <c r="M78" s="216"/>
      <c r="Q78" s="161"/>
      <c r="R78" s="216"/>
      <c r="S78" s="169"/>
      <c r="T78" s="161"/>
      <c r="U78" s="169"/>
      <c r="V78" s="161"/>
      <c r="W78" s="163"/>
      <c r="X78" s="217"/>
      <c r="Z78" s="161"/>
      <c r="AA78" s="218"/>
    </row>
    <row r="79" spans="2:27" ht="11.25" customHeight="1" x14ac:dyDescent="0.25">
      <c r="B79" s="230" t="s">
        <v>372</v>
      </c>
      <c r="D79" s="214">
        <f>SUM(D72:D78)</f>
        <v>12295.59</v>
      </c>
      <c r="E79" s="464">
        <f>SUM(E72:E78)</f>
        <v>12000</v>
      </c>
      <c r="F79" s="236">
        <f>SUM(F72:F78)</f>
        <v>12000</v>
      </c>
      <c r="G79" s="227">
        <f t="shared" si="2"/>
        <v>1.0246325000000001</v>
      </c>
      <c r="H79" s="236">
        <f>SUM(H72:H78)</f>
        <v>12000</v>
      </c>
      <c r="I79" s="236">
        <f>SUM(I72:I78)</f>
        <v>11500</v>
      </c>
      <c r="J79" s="166"/>
      <c r="K79" s="168"/>
      <c r="L79" s="161"/>
      <c r="M79" s="216"/>
      <c r="Q79" s="161"/>
      <c r="R79" s="216"/>
      <c r="S79" s="169"/>
      <c r="T79" s="161"/>
      <c r="U79" s="169"/>
      <c r="V79" s="161"/>
      <c r="W79" s="163"/>
      <c r="X79" s="217"/>
      <c r="Z79" s="161"/>
      <c r="AA79" s="218"/>
    </row>
    <row r="80" spans="2:27" ht="11.25" customHeight="1" x14ac:dyDescent="0.25">
      <c r="B80" s="101" t="s">
        <v>373</v>
      </c>
      <c r="D80" s="224"/>
      <c r="E80" s="459"/>
      <c r="F80" s="225"/>
      <c r="G80" s="227" t="str">
        <f t="shared" si="2"/>
        <v/>
      </c>
      <c r="H80" s="225"/>
      <c r="I80" s="225"/>
      <c r="J80" s="166"/>
      <c r="K80" s="168"/>
      <c r="L80" s="161"/>
      <c r="M80" s="216"/>
      <c r="Q80" s="161"/>
      <c r="R80" s="216"/>
      <c r="S80" s="169"/>
      <c r="T80" s="161"/>
      <c r="U80" s="169"/>
      <c r="V80" s="161"/>
      <c r="W80" s="163"/>
      <c r="X80" s="217"/>
      <c r="Z80" s="161"/>
      <c r="AA80" s="218"/>
    </row>
    <row r="81" spans="1:27" ht="11.25" customHeight="1" x14ac:dyDescent="0.2">
      <c r="C81" s="101" t="s">
        <v>374</v>
      </c>
      <c r="D81" s="471">
        <v>7400</v>
      </c>
      <c r="E81" s="459">
        <v>0</v>
      </c>
      <c r="F81" s="225">
        <v>6000</v>
      </c>
      <c r="G81" s="227" t="str">
        <f t="shared" si="2"/>
        <v/>
      </c>
      <c r="H81" s="225">
        <v>4000</v>
      </c>
      <c r="I81" s="225">
        <v>6000</v>
      </c>
      <c r="J81" s="166"/>
      <c r="K81" s="168"/>
      <c r="L81" s="161"/>
      <c r="M81" s="216"/>
      <c r="Q81" s="161"/>
      <c r="R81" s="216"/>
      <c r="S81" s="169"/>
      <c r="T81" s="161"/>
      <c r="U81" s="169"/>
      <c r="V81" s="161"/>
      <c r="W81" s="163"/>
      <c r="X81" s="217"/>
      <c r="Z81" s="161"/>
      <c r="AA81" s="218"/>
    </row>
    <row r="82" spans="1:27" ht="11.25" customHeight="1" x14ac:dyDescent="0.25">
      <c r="C82" s="101" t="s">
        <v>375</v>
      </c>
      <c r="D82" s="224">
        <v>0</v>
      </c>
      <c r="E82" s="459">
        <v>0</v>
      </c>
      <c r="F82" s="225">
        <v>0</v>
      </c>
      <c r="G82" s="227" t="str">
        <f t="shared" si="2"/>
        <v/>
      </c>
      <c r="H82" s="225">
        <v>0</v>
      </c>
      <c r="I82" s="225">
        <v>0</v>
      </c>
      <c r="J82" s="166"/>
      <c r="K82" s="168"/>
      <c r="L82" s="161"/>
      <c r="M82" s="216"/>
      <c r="Q82" s="161"/>
      <c r="R82" s="216"/>
      <c r="S82" s="169"/>
      <c r="T82" s="161"/>
      <c r="U82" s="169"/>
      <c r="V82" s="161"/>
      <c r="W82" s="163"/>
      <c r="X82" s="217"/>
      <c r="Z82" s="161"/>
      <c r="AA82" s="218"/>
    </row>
    <row r="83" spans="1:27" ht="11.25" customHeight="1" x14ac:dyDescent="0.2">
      <c r="C83" s="101" t="s">
        <v>376</v>
      </c>
      <c r="D83" s="471">
        <v>750</v>
      </c>
      <c r="E83" s="459">
        <v>0</v>
      </c>
      <c r="F83" s="225">
        <v>500</v>
      </c>
      <c r="G83" s="227" t="str">
        <f t="shared" si="2"/>
        <v/>
      </c>
      <c r="H83" s="225">
        <v>0</v>
      </c>
      <c r="I83" s="225">
        <v>750</v>
      </c>
      <c r="J83" s="166"/>
      <c r="K83" s="168"/>
      <c r="L83" s="161"/>
      <c r="M83" s="216"/>
      <c r="Q83" s="161"/>
      <c r="R83" s="216"/>
      <c r="S83" s="169"/>
      <c r="T83" s="161"/>
      <c r="U83" s="169"/>
      <c r="V83" s="161"/>
      <c r="W83" s="163"/>
      <c r="X83" s="217"/>
      <c r="Z83" s="161"/>
      <c r="AA83" s="218"/>
    </row>
    <row r="84" spans="1:27" ht="11.25" customHeight="1" x14ac:dyDescent="0.25">
      <c r="C84" s="101" t="s">
        <v>377</v>
      </c>
      <c r="D84" s="224">
        <v>0</v>
      </c>
      <c r="E84" s="459">
        <v>0</v>
      </c>
      <c r="F84" s="225">
        <v>0</v>
      </c>
      <c r="G84" s="227" t="str">
        <f t="shared" si="2"/>
        <v/>
      </c>
      <c r="H84" s="225">
        <v>0</v>
      </c>
      <c r="I84" s="225">
        <v>0</v>
      </c>
      <c r="J84" s="166"/>
      <c r="K84" s="168"/>
      <c r="L84" s="161"/>
      <c r="M84" s="216"/>
      <c r="Q84" s="161"/>
      <c r="R84" s="216"/>
      <c r="S84" s="169"/>
      <c r="T84" s="161"/>
      <c r="U84" s="169"/>
      <c r="V84" s="161"/>
      <c r="W84" s="163"/>
      <c r="X84" s="217"/>
      <c r="Z84" s="161"/>
      <c r="AA84" s="218"/>
    </row>
    <row r="85" spans="1:27" ht="11.25" customHeight="1" x14ac:dyDescent="0.25">
      <c r="C85" s="101" t="s">
        <v>378</v>
      </c>
      <c r="D85" s="532">
        <v>1363</v>
      </c>
      <c r="E85" s="459">
        <v>0</v>
      </c>
      <c r="F85" s="225">
        <v>500</v>
      </c>
      <c r="G85" s="227" t="str">
        <f t="shared" si="2"/>
        <v/>
      </c>
      <c r="H85" s="225">
        <v>0</v>
      </c>
      <c r="I85" s="225">
        <v>1000</v>
      </c>
      <c r="J85" s="166"/>
      <c r="K85" s="168"/>
      <c r="L85" s="161"/>
      <c r="M85" s="216"/>
      <c r="Q85" s="161"/>
      <c r="R85" s="216"/>
      <c r="S85" s="169"/>
      <c r="T85" s="161"/>
      <c r="U85" s="169"/>
      <c r="V85" s="161"/>
      <c r="W85" s="163"/>
      <c r="X85" s="217"/>
      <c r="Z85" s="161"/>
      <c r="AA85" s="218"/>
    </row>
    <row r="86" spans="1:27" ht="11.25" customHeight="1" x14ac:dyDescent="0.2">
      <c r="C86" s="101" t="s">
        <v>1221</v>
      </c>
      <c r="D86" s="471">
        <v>2774</v>
      </c>
      <c r="E86" s="459">
        <v>150</v>
      </c>
      <c r="F86" s="225">
        <v>500</v>
      </c>
      <c r="G86" s="227">
        <f t="shared" si="2"/>
        <v>18.493333333333332</v>
      </c>
      <c r="H86" s="225">
        <v>0</v>
      </c>
      <c r="I86" s="225">
        <v>2500</v>
      </c>
      <c r="J86" s="166"/>
      <c r="K86" s="168"/>
      <c r="L86" s="161"/>
      <c r="M86" s="216"/>
      <c r="Q86" s="161"/>
      <c r="R86" s="216"/>
      <c r="S86" s="169"/>
      <c r="T86" s="161"/>
      <c r="U86" s="169"/>
      <c r="V86" s="161"/>
      <c r="W86" s="163"/>
      <c r="X86" s="217"/>
      <c r="Z86" s="161"/>
      <c r="AA86" s="218"/>
    </row>
    <row r="87" spans="1:27" ht="11.25" customHeight="1" x14ac:dyDescent="0.25">
      <c r="C87" s="101" t="s">
        <v>379</v>
      </c>
      <c r="D87" s="224">
        <v>0</v>
      </c>
      <c r="E87" s="459">
        <v>0</v>
      </c>
      <c r="F87" s="225">
        <v>0</v>
      </c>
      <c r="G87" s="227" t="str">
        <f t="shared" si="2"/>
        <v/>
      </c>
      <c r="H87" s="225">
        <v>0</v>
      </c>
      <c r="I87" s="225">
        <v>0</v>
      </c>
      <c r="J87" s="166"/>
      <c r="K87" s="168"/>
      <c r="L87" s="161"/>
      <c r="M87" s="216"/>
      <c r="Q87" s="161"/>
      <c r="R87" s="216"/>
      <c r="S87" s="169"/>
      <c r="T87" s="161"/>
      <c r="U87" s="169"/>
      <c r="V87" s="161"/>
      <c r="W87" s="163"/>
      <c r="X87" s="217"/>
      <c r="Z87" s="161"/>
      <c r="AA87" s="218"/>
    </row>
    <row r="88" spans="1:27" ht="11.25" customHeight="1" x14ac:dyDescent="0.25">
      <c r="C88" s="101" t="s">
        <v>380</v>
      </c>
      <c r="D88" s="224">
        <v>0</v>
      </c>
      <c r="E88" s="459">
        <v>0</v>
      </c>
      <c r="F88" s="225">
        <v>0</v>
      </c>
      <c r="G88" s="227" t="str">
        <f t="shared" si="2"/>
        <v/>
      </c>
      <c r="H88" s="225">
        <v>0</v>
      </c>
      <c r="I88" s="225">
        <v>0</v>
      </c>
      <c r="J88" s="166"/>
      <c r="K88" s="168"/>
      <c r="L88" s="161"/>
      <c r="M88" s="216"/>
      <c r="Q88" s="161"/>
      <c r="R88" s="216"/>
      <c r="S88" s="169"/>
      <c r="T88" s="161"/>
      <c r="U88" s="169"/>
      <c r="V88" s="161"/>
      <c r="W88" s="163"/>
      <c r="X88" s="217"/>
      <c r="Z88" s="161"/>
      <c r="AA88" s="218"/>
    </row>
    <row r="89" spans="1:27" ht="11.25" customHeight="1" x14ac:dyDescent="0.25">
      <c r="C89" s="101" t="s">
        <v>381</v>
      </c>
      <c r="D89" s="224">
        <v>0</v>
      </c>
      <c r="E89" s="459">
        <v>0</v>
      </c>
      <c r="F89" s="225">
        <v>0</v>
      </c>
      <c r="G89" s="227" t="str">
        <f t="shared" si="2"/>
        <v/>
      </c>
      <c r="H89" s="225">
        <v>0</v>
      </c>
      <c r="I89" s="225">
        <v>0</v>
      </c>
      <c r="J89" s="166"/>
      <c r="K89" s="168"/>
      <c r="L89" s="161"/>
      <c r="M89" s="216"/>
      <c r="Q89" s="161"/>
      <c r="R89" s="216"/>
      <c r="S89" s="169"/>
      <c r="T89" s="161"/>
      <c r="U89" s="169"/>
      <c r="V89" s="161"/>
      <c r="W89" s="163"/>
      <c r="X89" s="217"/>
      <c r="Z89" s="161"/>
      <c r="AA89" s="218"/>
    </row>
    <row r="90" spans="1:27" ht="11.25" customHeight="1" x14ac:dyDescent="0.25">
      <c r="C90" s="101" t="s">
        <v>382</v>
      </c>
      <c r="D90" s="238">
        <v>0</v>
      </c>
      <c r="E90" s="460">
        <v>0</v>
      </c>
      <c r="F90" s="229">
        <v>0</v>
      </c>
      <c r="G90" s="227" t="str">
        <f t="shared" si="2"/>
        <v/>
      </c>
      <c r="H90" s="225">
        <v>0</v>
      </c>
      <c r="I90" s="225">
        <v>0</v>
      </c>
      <c r="J90" s="166"/>
      <c r="K90" s="168"/>
      <c r="L90" s="161"/>
      <c r="M90" s="216"/>
      <c r="Q90" s="161"/>
      <c r="R90" s="216"/>
      <c r="S90" s="169"/>
      <c r="T90" s="161"/>
      <c r="U90" s="169"/>
      <c r="V90" s="161"/>
      <c r="W90" s="163"/>
      <c r="X90" s="217"/>
      <c r="Z90" s="161"/>
      <c r="AA90" s="218"/>
    </row>
    <row r="91" spans="1:27" ht="11.25" customHeight="1" x14ac:dyDescent="0.25">
      <c r="B91" s="230" t="s">
        <v>383</v>
      </c>
      <c r="D91" s="224">
        <f>SUM(D80:D90)</f>
        <v>12287</v>
      </c>
      <c r="E91" s="464">
        <f>SUM(E80:E90)</f>
        <v>150</v>
      </c>
      <c r="F91" s="236">
        <f>SUM(F80:F90)</f>
        <v>7500</v>
      </c>
      <c r="G91" s="227">
        <f t="shared" si="2"/>
        <v>81.913333333333327</v>
      </c>
      <c r="H91" s="236">
        <f>SUM(H80:H90)</f>
        <v>4000</v>
      </c>
      <c r="I91" s="236">
        <f>SUM(I80:I90)</f>
        <v>10250</v>
      </c>
      <c r="J91" s="166"/>
      <c r="K91" s="168"/>
      <c r="L91" s="161"/>
      <c r="M91" s="216"/>
      <c r="Q91" s="161"/>
      <c r="R91" s="216"/>
      <c r="S91" s="169"/>
      <c r="T91" s="161"/>
      <c r="U91" s="169"/>
      <c r="V91" s="161"/>
      <c r="W91" s="163"/>
      <c r="X91" s="217"/>
      <c r="Z91" s="161"/>
      <c r="AA91" s="218"/>
    </row>
    <row r="92" spans="1:27" ht="11.25" customHeight="1" x14ac:dyDescent="0.25">
      <c r="B92" s="101" t="s">
        <v>384</v>
      </c>
      <c r="D92" s="224"/>
      <c r="E92" s="459"/>
      <c r="F92" s="225"/>
      <c r="G92" s="227" t="str">
        <f t="shared" si="2"/>
        <v/>
      </c>
      <c r="H92" s="225"/>
      <c r="I92" s="225"/>
      <c r="J92" s="166"/>
      <c r="K92" s="168"/>
      <c r="L92" s="161"/>
      <c r="M92" s="216"/>
      <c r="Q92" s="161"/>
      <c r="R92" s="216"/>
      <c r="S92" s="169"/>
      <c r="T92" s="161"/>
      <c r="U92" s="169"/>
      <c r="V92" s="161"/>
      <c r="W92" s="163"/>
      <c r="X92" s="217"/>
      <c r="Z92" s="161"/>
      <c r="AA92" s="218"/>
    </row>
    <row r="93" spans="1:27" ht="11.25" customHeight="1" x14ac:dyDescent="0.25">
      <c r="C93" s="101" t="s">
        <v>385</v>
      </c>
      <c r="D93" s="224"/>
      <c r="E93" s="459"/>
      <c r="F93" s="225"/>
      <c r="G93" s="227" t="str">
        <f t="shared" si="2"/>
        <v/>
      </c>
      <c r="H93" s="225"/>
      <c r="I93" s="225"/>
      <c r="J93" s="166"/>
      <c r="K93" s="168"/>
      <c r="L93" s="161"/>
      <c r="M93" s="216"/>
      <c r="Q93" s="161"/>
      <c r="R93" s="216"/>
      <c r="S93" s="169"/>
      <c r="T93" s="161"/>
      <c r="U93" s="169"/>
      <c r="V93" s="161"/>
      <c r="W93" s="163"/>
      <c r="X93" s="217"/>
      <c r="Z93" s="161"/>
      <c r="AA93" s="218"/>
    </row>
    <row r="94" spans="1:27" ht="11.25" customHeight="1" x14ac:dyDescent="0.25">
      <c r="C94" s="101" t="s">
        <v>386</v>
      </c>
      <c r="D94" s="532">
        <v>275</v>
      </c>
      <c r="E94" s="459">
        <v>0</v>
      </c>
      <c r="F94" s="225">
        <v>0</v>
      </c>
      <c r="G94" s="227" t="str">
        <f t="shared" si="2"/>
        <v/>
      </c>
      <c r="H94" s="225">
        <v>0</v>
      </c>
      <c r="I94" s="225">
        <v>0</v>
      </c>
      <c r="J94" s="166"/>
      <c r="K94" s="168"/>
      <c r="L94" s="161"/>
      <c r="M94" s="216"/>
      <c r="Q94" s="161"/>
      <c r="R94" s="216"/>
      <c r="S94" s="169"/>
      <c r="T94" s="161"/>
      <c r="U94" s="169"/>
      <c r="V94" s="161"/>
      <c r="W94" s="163"/>
      <c r="X94" s="217"/>
      <c r="Z94" s="161"/>
      <c r="AA94" s="218"/>
    </row>
    <row r="95" spans="1:27" ht="11.25" customHeight="1" thickBot="1" x14ac:dyDescent="0.3">
      <c r="B95" s="230" t="s">
        <v>1162</v>
      </c>
      <c r="C95" s="100"/>
      <c r="D95" s="232">
        <f>SUM(D92:D94)</f>
        <v>275</v>
      </c>
      <c r="E95" s="462">
        <f>SUM(E92:E94)</f>
        <v>0</v>
      </c>
      <c r="F95" s="233">
        <f>SUM(F92:F94)</f>
        <v>0</v>
      </c>
      <c r="G95" s="227" t="str">
        <f t="shared" si="2"/>
        <v/>
      </c>
      <c r="H95" s="233">
        <f>SUM(H92:H94)</f>
        <v>0</v>
      </c>
      <c r="I95" s="233">
        <f>SUM(I92:I94)</f>
        <v>0</v>
      </c>
      <c r="J95" s="166"/>
      <c r="K95" s="168"/>
      <c r="L95" s="161"/>
      <c r="M95" s="216"/>
      <c r="Q95" s="161"/>
      <c r="R95" s="216"/>
      <c r="S95" s="169"/>
      <c r="T95" s="161"/>
      <c r="U95" s="169"/>
      <c r="V95" s="161"/>
      <c r="W95" s="163"/>
      <c r="X95" s="217"/>
      <c r="Z95" s="161"/>
      <c r="AA95" s="218"/>
    </row>
    <row r="96" spans="1:27" ht="11.25" customHeight="1" thickTop="1" x14ac:dyDescent="0.25">
      <c r="A96" s="101" t="s">
        <v>387</v>
      </c>
      <c r="D96" s="234">
        <f>D64+D71+D79+D91+D95</f>
        <v>1047729.87</v>
      </c>
      <c r="E96" s="465">
        <f>E64+E71+E79+E91+E95</f>
        <v>812150</v>
      </c>
      <c r="F96" s="239">
        <f>F64+F71+F79+F91+F95</f>
        <v>819500</v>
      </c>
      <c r="G96" s="227">
        <f t="shared" si="2"/>
        <v>1.2900694083605246</v>
      </c>
      <c r="H96" s="239">
        <f>H64+H71+H79+H91+H95</f>
        <v>816000</v>
      </c>
      <c r="I96" s="239">
        <f>I64+I71+I79+I91+I95</f>
        <v>821750</v>
      </c>
      <c r="J96" s="166"/>
      <c r="K96" s="168"/>
      <c r="L96" s="161"/>
      <c r="M96" s="216"/>
      <c r="Q96" s="161"/>
      <c r="R96" s="216"/>
      <c r="S96" s="169"/>
      <c r="T96" s="161"/>
      <c r="U96" s="169"/>
      <c r="V96" s="161"/>
      <c r="W96" s="163"/>
      <c r="X96" s="217"/>
      <c r="Z96" s="161"/>
      <c r="AA96" s="218"/>
    </row>
    <row r="97" spans="1:27" ht="11.25" customHeight="1" x14ac:dyDescent="0.25">
      <c r="D97" s="224"/>
      <c r="F97" s="162"/>
      <c r="G97" s="227" t="str">
        <f t="shared" si="2"/>
        <v/>
      </c>
      <c r="H97" s="162"/>
      <c r="I97" s="162"/>
      <c r="J97" s="166"/>
      <c r="K97" s="168"/>
      <c r="L97" s="161"/>
      <c r="M97" s="216"/>
      <c r="Q97" s="161"/>
      <c r="R97" s="216"/>
      <c r="S97" s="169"/>
      <c r="T97" s="161"/>
      <c r="U97" s="169"/>
      <c r="V97" s="161"/>
      <c r="W97" s="163"/>
      <c r="X97" s="217"/>
      <c r="Z97" s="161"/>
      <c r="AA97" s="218"/>
    </row>
    <row r="98" spans="1:27" ht="11.25" customHeight="1" x14ac:dyDescent="0.25">
      <c r="A98" s="240" t="s">
        <v>388</v>
      </c>
      <c r="D98" s="224"/>
      <c r="E98" s="459"/>
      <c r="F98" s="225"/>
      <c r="G98" s="227" t="str">
        <f t="shared" si="2"/>
        <v/>
      </c>
      <c r="H98" s="225"/>
      <c r="I98" s="225"/>
      <c r="J98" s="166"/>
      <c r="K98" s="168"/>
      <c r="L98" s="161"/>
      <c r="M98" s="216"/>
      <c r="Q98" s="161"/>
      <c r="R98" s="216"/>
      <c r="S98" s="169"/>
      <c r="T98" s="161"/>
      <c r="U98" s="169"/>
      <c r="V98" s="161"/>
      <c r="W98" s="163"/>
      <c r="X98" s="217"/>
      <c r="Z98" s="161"/>
      <c r="AA98" s="218"/>
    </row>
    <row r="99" spans="1:27" ht="11.25" customHeight="1" x14ac:dyDescent="0.25">
      <c r="A99" s="240"/>
      <c r="B99" s="101" t="s">
        <v>389</v>
      </c>
      <c r="D99" s="224"/>
      <c r="E99" s="459"/>
      <c r="F99" s="225"/>
      <c r="G99" s="227" t="str">
        <f t="shared" si="2"/>
        <v/>
      </c>
      <c r="H99" s="225"/>
      <c r="I99" s="225"/>
      <c r="J99" s="166"/>
      <c r="K99" s="168"/>
      <c r="L99" s="161"/>
      <c r="M99" s="216"/>
      <c r="Q99" s="161"/>
      <c r="R99" s="216"/>
      <c r="S99" s="169"/>
      <c r="T99" s="161"/>
      <c r="U99" s="169"/>
      <c r="V99" s="161"/>
      <c r="W99" s="163"/>
      <c r="X99" s="217"/>
      <c r="Z99" s="161"/>
      <c r="AA99" s="218"/>
    </row>
    <row r="100" spans="1:27" ht="11.25" customHeight="1" x14ac:dyDescent="0.25">
      <c r="A100" s="240"/>
      <c r="C100" s="101" t="s">
        <v>390</v>
      </c>
      <c r="D100" s="224">
        <v>0</v>
      </c>
      <c r="E100" s="459">
        <v>0</v>
      </c>
      <c r="F100" s="225">
        <v>0</v>
      </c>
      <c r="G100" s="227" t="str">
        <f t="shared" si="2"/>
        <v/>
      </c>
      <c r="H100" s="225">
        <v>0</v>
      </c>
      <c r="I100" s="225">
        <v>0</v>
      </c>
      <c r="J100" s="166"/>
      <c r="K100" s="168"/>
      <c r="L100" s="161"/>
      <c r="M100" s="216"/>
      <c r="Q100" s="161"/>
      <c r="R100" s="216"/>
      <c r="S100" s="169"/>
      <c r="T100" s="161"/>
      <c r="U100" s="169"/>
      <c r="V100" s="161"/>
      <c r="W100" s="163"/>
      <c r="X100" s="217"/>
      <c r="Z100" s="161"/>
      <c r="AA100" s="218"/>
    </row>
    <row r="101" spans="1:27" ht="11.25" customHeight="1" x14ac:dyDescent="0.25">
      <c r="A101" s="240"/>
      <c r="C101" s="101" t="s">
        <v>391</v>
      </c>
      <c r="D101" s="224">
        <v>0</v>
      </c>
      <c r="E101" s="459">
        <v>0</v>
      </c>
      <c r="F101" s="225">
        <v>0</v>
      </c>
      <c r="G101" s="227" t="str">
        <f t="shared" si="2"/>
        <v/>
      </c>
      <c r="H101" s="225">
        <v>0</v>
      </c>
      <c r="I101" s="225">
        <v>0</v>
      </c>
      <c r="J101" s="166"/>
      <c r="K101" s="168"/>
      <c r="L101" s="161"/>
      <c r="M101" s="216"/>
      <c r="Q101" s="161"/>
      <c r="R101" s="216"/>
      <c r="S101" s="169"/>
      <c r="T101" s="161"/>
      <c r="U101" s="169"/>
      <c r="V101" s="161"/>
      <c r="W101" s="163"/>
      <c r="X101" s="217"/>
      <c r="Z101" s="161"/>
      <c r="AA101" s="218"/>
    </row>
    <row r="102" spans="1:27" ht="11.25" customHeight="1" x14ac:dyDescent="0.25">
      <c r="A102" s="240"/>
      <c r="C102" s="101" t="s">
        <v>392</v>
      </c>
      <c r="D102" s="224">
        <v>0</v>
      </c>
      <c r="E102" s="459">
        <v>0</v>
      </c>
      <c r="F102" s="225">
        <v>0</v>
      </c>
      <c r="G102" s="227" t="str">
        <f t="shared" si="2"/>
        <v/>
      </c>
      <c r="H102" s="225">
        <v>0</v>
      </c>
      <c r="I102" s="225">
        <v>0</v>
      </c>
      <c r="J102" s="166"/>
      <c r="K102" s="168"/>
      <c r="L102" s="161"/>
      <c r="M102" s="216"/>
      <c r="Q102" s="161"/>
      <c r="R102" s="216"/>
      <c r="S102" s="169"/>
      <c r="T102" s="161"/>
      <c r="U102" s="169"/>
      <c r="V102" s="161"/>
      <c r="W102" s="163"/>
      <c r="X102" s="217"/>
      <c r="Z102" s="161"/>
      <c r="AA102" s="218"/>
    </row>
    <row r="103" spans="1:27" ht="11.25" customHeight="1" x14ac:dyDescent="0.25">
      <c r="A103" s="240"/>
      <c r="C103" s="101" t="s">
        <v>393</v>
      </c>
      <c r="D103" s="224">
        <v>0</v>
      </c>
      <c r="E103" s="459">
        <v>0</v>
      </c>
      <c r="F103" s="225">
        <v>0</v>
      </c>
      <c r="G103" s="227" t="str">
        <f t="shared" si="2"/>
        <v/>
      </c>
      <c r="H103" s="225">
        <v>0</v>
      </c>
      <c r="I103" s="225">
        <v>0</v>
      </c>
      <c r="J103" s="166"/>
      <c r="K103" s="168"/>
      <c r="L103" s="161"/>
      <c r="M103" s="216"/>
      <c r="Q103" s="161"/>
      <c r="R103" s="216"/>
      <c r="S103" s="169"/>
      <c r="T103" s="161"/>
      <c r="U103" s="169"/>
      <c r="V103" s="161"/>
      <c r="W103" s="163"/>
      <c r="X103" s="217"/>
      <c r="Z103" s="161"/>
      <c r="AA103" s="218"/>
    </row>
    <row r="104" spans="1:27" ht="11.25" customHeight="1" x14ac:dyDescent="0.25">
      <c r="A104" s="240"/>
      <c r="C104" s="101" t="s">
        <v>394</v>
      </c>
      <c r="D104" s="224">
        <v>0</v>
      </c>
      <c r="E104" s="459">
        <v>0</v>
      </c>
      <c r="F104" s="225">
        <v>0</v>
      </c>
      <c r="G104" s="227" t="str">
        <f t="shared" si="2"/>
        <v/>
      </c>
      <c r="H104" s="225">
        <v>0</v>
      </c>
      <c r="I104" s="225">
        <v>0</v>
      </c>
      <c r="J104" s="166"/>
      <c r="K104" s="168"/>
      <c r="L104" s="161"/>
      <c r="M104" s="216"/>
      <c r="Q104" s="161"/>
      <c r="R104" s="216"/>
      <c r="S104" s="169"/>
      <c r="T104" s="161"/>
      <c r="U104" s="169"/>
      <c r="V104" s="161"/>
      <c r="W104" s="163"/>
      <c r="X104" s="217"/>
      <c r="Z104" s="161"/>
      <c r="AA104" s="218"/>
    </row>
    <row r="105" spans="1:27" ht="11.25" customHeight="1" x14ac:dyDescent="0.25">
      <c r="A105" s="240"/>
      <c r="C105" s="101" t="s">
        <v>395</v>
      </c>
      <c r="D105" s="228">
        <v>0</v>
      </c>
      <c r="E105" s="459">
        <v>0</v>
      </c>
      <c r="F105" s="225">
        <v>0</v>
      </c>
      <c r="G105" s="227" t="str">
        <f t="shared" si="2"/>
        <v/>
      </c>
      <c r="H105" s="225">
        <v>0</v>
      </c>
      <c r="I105" s="225">
        <v>0</v>
      </c>
      <c r="J105" s="166"/>
      <c r="K105" s="168"/>
      <c r="L105" s="161"/>
      <c r="M105" s="216"/>
      <c r="Q105" s="161"/>
      <c r="R105" s="216"/>
      <c r="S105" s="169"/>
      <c r="T105" s="161"/>
      <c r="U105" s="169"/>
      <c r="V105" s="161"/>
      <c r="W105" s="163"/>
      <c r="X105" s="217"/>
      <c r="Z105" s="161"/>
      <c r="AA105" s="218"/>
    </row>
    <row r="106" spans="1:27" ht="11.25" customHeight="1" x14ac:dyDescent="0.25">
      <c r="A106" s="240"/>
      <c r="B106" s="230" t="s">
        <v>396</v>
      </c>
      <c r="D106" s="214">
        <f>SUM(D99:D105)</f>
        <v>0</v>
      </c>
      <c r="E106" s="461">
        <f>SUM(E99:E105)</f>
        <v>0</v>
      </c>
      <c r="F106" s="231">
        <f>SUM(F99:F105)</f>
        <v>0</v>
      </c>
      <c r="G106" s="227" t="str">
        <f t="shared" si="2"/>
        <v/>
      </c>
      <c r="H106" s="231">
        <f>SUM(H99:H105)</f>
        <v>0</v>
      </c>
      <c r="I106" s="231">
        <f>SUM(I99:I105)</f>
        <v>0</v>
      </c>
      <c r="J106" s="166"/>
      <c r="K106" s="168"/>
      <c r="L106" s="230"/>
      <c r="M106" s="216"/>
      <c r="Q106" s="161"/>
      <c r="R106" s="216"/>
      <c r="S106" s="169"/>
      <c r="T106" s="161"/>
      <c r="U106" s="169"/>
      <c r="V106" s="161"/>
      <c r="W106" s="163"/>
      <c r="X106" s="217"/>
      <c r="Z106" s="161"/>
      <c r="AA106" s="218"/>
    </row>
    <row r="107" spans="1:27" ht="11.25" customHeight="1" x14ac:dyDescent="0.25">
      <c r="B107" s="101" t="s">
        <v>397</v>
      </c>
      <c r="D107" s="224"/>
      <c r="E107" s="459"/>
      <c r="F107" s="225"/>
      <c r="G107" s="227" t="str">
        <f t="shared" si="2"/>
        <v/>
      </c>
      <c r="H107" s="225"/>
      <c r="I107" s="225"/>
      <c r="J107" s="166"/>
      <c r="K107" s="168"/>
      <c r="L107" s="230"/>
      <c r="M107" s="216"/>
      <c r="Q107" s="161"/>
      <c r="R107" s="216"/>
      <c r="S107" s="169"/>
      <c r="T107" s="161"/>
      <c r="U107" s="169"/>
      <c r="V107" s="161"/>
      <c r="W107" s="163"/>
      <c r="X107" s="217"/>
      <c r="Z107" s="161"/>
      <c r="AA107" s="218"/>
    </row>
    <row r="108" spans="1:27" ht="11.25" customHeight="1" x14ac:dyDescent="0.25">
      <c r="C108" s="101" t="s">
        <v>398</v>
      </c>
      <c r="D108" s="224">
        <v>0</v>
      </c>
      <c r="E108" s="459">
        <v>0</v>
      </c>
      <c r="F108" s="225">
        <v>0</v>
      </c>
      <c r="G108" s="227" t="str">
        <f t="shared" si="2"/>
        <v/>
      </c>
      <c r="H108" s="225">
        <v>0</v>
      </c>
      <c r="I108" s="225">
        <v>0</v>
      </c>
      <c r="J108" s="166"/>
      <c r="K108" s="168"/>
      <c r="L108" s="230"/>
      <c r="M108" s="216"/>
      <c r="Q108" s="161"/>
      <c r="R108" s="216"/>
      <c r="S108" s="169"/>
      <c r="T108" s="161"/>
      <c r="U108" s="169"/>
      <c r="V108" s="161"/>
      <c r="W108" s="163"/>
      <c r="X108" s="217"/>
      <c r="Z108" s="161"/>
      <c r="AA108" s="218"/>
    </row>
    <row r="109" spans="1:27" ht="11.25" customHeight="1" x14ac:dyDescent="0.25">
      <c r="C109" s="101" t="s">
        <v>1358</v>
      </c>
      <c r="D109" s="224">
        <v>42846.66</v>
      </c>
      <c r="E109" s="459">
        <v>0</v>
      </c>
      <c r="F109" s="225">
        <v>0</v>
      </c>
      <c r="G109" s="227" t="str">
        <f t="shared" si="2"/>
        <v/>
      </c>
      <c r="H109" s="225">
        <v>0</v>
      </c>
      <c r="I109" s="225">
        <v>0</v>
      </c>
      <c r="J109" s="166"/>
      <c r="K109" s="168"/>
      <c r="L109" s="230"/>
      <c r="M109" s="216"/>
      <c r="Q109" s="161"/>
      <c r="R109" s="216"/>
      <c r="S109" s="169"/>
      <c r="T109" s="161"/>
      <c r="U109" s="169"/>
      <c r="V109" s="161"/>
      <c r="W109" s="163"/>
      <c r="X109" s="217"/>
      <c r="Z109" s="161"/>
      <c r="AA109" s="218"/>
    </row>
    <row r="110" spans="1:27" ht="11.25" customHeight="1" x14ac:dyDescent="0.25">
      <c r="C110" s="101" t="s">
        <v>399</v>
      </c>
      <c r="D110" s="237">
        <v>230394.12</v>
      </c>
      <c r="E110" s="459">
        <v>229222</v>
      </c>
      <c r="F110" s="225">
        <v>229222</v>
      </c>
      <c r="G110" s="227">
        <f t="shared" si="2"/>
        <v>1.0051134707837817</v>
      </c>
      <c r="H110" s="225">
        <v>229222</v>
      </c>
      <c r="I110" s="225">
        <v>152000</v>
      </c>
      <c r="J110" s="166"/>
      <c r="K110" s="168"/>
      <c r="L110" s="230"/>
      <c r="M110" s="216"/>
      <c r="Q110" s="161"/>
      <c r="R110" s="216"/>
      <c r="S110" s="169"/>
      <c r="T110" s="161"/>
      <c r="U110" s="169"/>
      <c r="V110" s="161"/>
      <c r="W110" s="163"/>
      <c r="X110" s="217"/>
      <c r="Z110" s="161"/>
      <c r="AA110" s="218"/>
    </row>
    <row r="111" spans="1:27" ht="11.25" customHeight="1" x14ac:dyDescent="0.2">
      <c r="C111" s="101" t="s">
        <v>400</v>
      </c>
      <c r="D111" s="471">
        <v>78496.69</v>
      </c>
      <c r="E111" s="459">
        <v>0</v>
      </c>
      <c r="F111" s="225">
        <v>114609</v>
      </c>
      <c r="G111" s="227" t="str">
        <f t="shared" si="2"/>
        <v/>
      </c>
      <c r="H111" s="225">
        <v>114609</v>
      </c>
      <c r="I111" s="225">
        <v>75000</v>
      </c>
      <c r="J111" s="166"/>
      <c r="K111" s="168"/>
      <c r="L111" s="161"/>
      <c r="M111" s="216"/>
      <c r="Q111" s="161"/>
      <c r="R111" s="216"/>
      <c r="S111" s="169"/>
      <c r="T111" s="161"/>
      <c r="U111" s="169"/>
      <c r="V111" s="161"/>
      <c r="W111" s="163"/>
      <c r="X111" s="217"/>
      <c r="Z111" s="161"/>
      <c r="AA111" s="218"/>
    </row>
    <row r="112" spans="1:27" ht="11.25" customHeight="1" x14ac:dyDescent="0.25">
      <c r="A112" s="100"/>
      <c r="C112" s="101" t="s">
        <v>401</v>
      </c>
      <c r="D112" s="224">
        <v>0</v>
      </c>
      <c r="E112" s="459">
        <v>0</v>
      </c>
      <c r="F112" s="225">
        <v>0</v>
      </c>
      <c r="G112" s="227" t="str">
        <f t="shared" si="2"/>
        <v/>
      </c>
      <c r="H112" s="225">
        <v>0</v>
      </c>
      <c r="I112" s="225">
        <v>0</v>
      </c>
      <c r="J112" s="166"/>
      <c r="K112" s="168"/>
      <c r="L112" s="161"/>
      <c r="M112" s="216"/>
      <c r="Q112" s="161"/>
      <c r="R112" s="216"/>
      <c r="S112" s="169"/>
      <c r="T112" s="161"/>
      <c r="U112" s="169"/>
      <c r="V112" s="161"/>
      <c r="W112" s="163"/>
      <c r="X112" s="217"/>
      <c r="Z112" s="161"/>
      <c r="AA112" s="218"/>
    </row>
    <row r="113" spans="1:27" ht="11.25" customHeight="1" x14ac:dyDescent="0.25">
      <c r="A113" s="100"/>
      <c r="C113" s="101" t="s">
        <v>402</v>
      </c>
      <c r="D113" s="224">
        <v>0</v>
      </c>
      <c r="E113" s="459">
        <v>0</v>
      </c>
      <c r="F113" s="225">
        <v>0</v>
      </c>
      <c r="G113" s="227" t="str">
        <f t="shared" si="2"/>
        <v/>
      </c>
      <c r="H113" s="225">
        <v>0</v>
      </c>
      <c r="I113" s="225">
        <v>0</v>
      </c>
      <c r="J113" s="166"/>
      <c r="K113" s="168"/>
      <c r="L113" s="161"/>
      <c r="M113" s="216"/>
      <c r="Q113" s="161"/>
      <c r="R113" s="216"/>
      <c r="S113" s="169"/>
      <c r="T113" s="161"/>
      <c r="U113" s="169"/>
      <c r="V113" s="161"/>
      <c r="W113" s="163"/>
      <c r="X113" s="217"/>
      <c r="Z113" s="161"/>
      <c r="AA113" s="218"/>
    </row>
    <row r="114" spans="1:27" ht="11.25" customHeight="1" x14ac:dyDescent="0.25">
      <c r="C114" s="101" t="s">
        <v>403</v>
      </c>
      <c r="D114" s="224">
        <v>0</v>
      </c>
      <c r="E114" s="459">
        <v>0</v>
      </c>
      <c r="F114" s="225">
        <v>0</v>
      </c>
      <c r="G114" s="227" t="str">
        <f t="shared" si="2"/>
        <v/>
      </c>
      <c r="H114" s="225">
        <v>0</v>
      </c>
      <c r="I114" s="225">
        <v>0</v>
      </c>
      <c r="J114" s="166"/>
      <c r="K114" s="168"/>
      <c r="L114" s="161"/>
      <c r="M114" s="216"/>
      <c r="Q114" s="161"/>
      <c r="R114" s="216"/>
      <c r="S114" s="169"/>
      <c r="T114" s="161"/>
      <c r="U114" s="169"/>
      <c r="V114" s="161"/>
      <c r="W114" s="163"/>
      <c r="X114" s="217"/>
      <c r="Z114" s="161"/>
      <c r="AA114" s="218"/>
    </row>
    <row r="115" spans="1:27" ht="11.25" customHeight="1" x14ac:dyDescent="0.25">
      <c r="C115" s="101" t="s">
        <v>404</v>
      </c>
      <c r="D115" s="224">
        <v>0</v>
      </c>
      <c r="E115" s="459">
        <v>0</v>
      </c>
      <c r="F115" s="225">
        <v>0</v>
      </c>
      <c r="G115" s="227" t="str">
        <f t="shared" si="2"/>
        <v/>
      </c>
      <c r="H115" s="225">
        <v>0</v>
      </c>
      <c r="I115" s="225">
        <v>0</v>
      </c>
      <c r="J115" s="166"/>
      <c r="K115" s="168"/>
      <c r="L115" s="161"/>
      <c r="M115" s="216"/>
      <c r="Q115" s="161"/>
      <c r="R115" s="216"/>
      <c r="S115" s="169"/>
      <c r="T115" s="161"/>
      <c r="U115" s="169"/>
      <c r="V115" s="161"/>
      <c r="W115" s="163"/>
      <c r="X115" s="217"/>
      <c r="Z115" s="161"/>
      <c r="AA115" s="218"/>
    </row>
    <row r="116" spans="1:27" ht="11.25" customHeight="1" x14ac:dyDescent="0.2">
      <c r="C116" s="101" t="s">
        <v>1201</v>
      </c>
      <c r="D116" s="471">
        <v>1770</v>
      </c>
      <c r="E116" s="459">
        <v>0</v>
      </c>
      <c r="F116" s="225">
        <v>0</v>
      </c>
      <c r="G116" s="227" t="str">
        <f t="shared" si="2"/>
        <v/>
      </c>
      <c r="H116" s="225">
        <v>0</v>
      </c>
      <c r="I116" s="225">
        <v>0</v>
      </c>
      <c r="J116" s="166"/>
      <c r="K116" s="168"/>
      <c r="L116" s="161"/>
      <c r="M116" s="216"/>
      <c r="Q116" s="161"/>
      <c r="R116" s="216"/>
      <c r="S116" s="169"/>
      <c r="T116" s="161"/>
      <c r="U116" s="169"/>
      <c r="V116" s="161"/>
      <c r="W116" s="163"/>
      <c r="X116" s="217"/>
      <c r="Z116" s="161"/>
      <c r="AA116" s="218"/>
    </row>
    <row r="117" spans="1:27" ht="11.25" customHeight="1" x14ac:dyDescent="0.25">
      <c r="B117" s="230" t="s">
        <v>405</v>
      </c>
      <c r="D117" s="214">
        <f>SUM(D107:D116)</f>
        <v>353507.47000000003</v>
      </c>
      <c r="E117" s="461">
        <f>SUM(E107:E116)</f>
        <v>229222</v>
      </c>
      <c r="F117" s="231">
        <f>SUM(F107:F116)</f>
        <v>343831</v>
      </c>
      <c r="G117" s="227">
        <f t="shared" si="2"/>
        <v>1.5422056783380305</v>
      </c>
      <c r="H117" s="231">
        <f>SUM(H107:H116)</f>
        <v>343831</v>
      </c>
      <c r="I117" s="231">
        <f>SUM(I107:I116)</f>
        <v>227000</v>
      </c>
      <c r="J117" s="166"/>
      <c r="K117" s="168"/>
      <c r="L117" s="161"/>
      <c r="M117" s="216"/>
      <c r="Q117" s="161"/>
      <c r="R117" s="216"/>
      <c r="S117" s="169"/>
      <c r="T117" s="161"/>
      <c r="U117" s="169"/>
      <c r="V117" s="161"/>
      <c r="W117" s="163"/>
      <c r="X117" s="217"/>
      <c r="Z117" s="161"/>
      <c r="AA117" s="218"/>
    </row>
    <row r="118" spans="1:27" ht="11.25" customHeight="1" x14ac:dyDescent="0.25">
      <c r="B118" s="101" t="s">
        <v>406</v>
      </c>
      <c r="D118" s="224"/>
      <c r="E118" s="459"/>
      <c r="F118" s="225"/>
      <c r="G118" s="227" t="str">
        <f t="shared" si="2"/>
        <v/>
      </c>
      <c r="H118" s="225"/>
      <c r="I118" s="225"/>
      <c r="J118" s="166"/>
      <c r="K118" s="168"/>
      <c r="L118" s="161"/>
      <c r="M118" s="216"/>
      <c r="Q118" s="161"/>
      <c r="R118" s="216"/>
      <c r="S118" s="169"/>
      <c r="T118" s="161"/>
      <c r="U118" s="169"/>
      <c r="V118" s="161"/>
      <c r="W118" s="163"/>
      <c r="X118" s="217"/>
      <c r="Z118" s="161"/>
      <c r="AA118" s="218"/>
    </row>
    <row r="119" spans="1:27" ht="11.25" customHeight="1" x14ac:dyDescent="0.25">
      <c r="C119" s="101" t="s">
        <v>407</v>
      </c>
      <c r="D119" s="224">
        <v>0</v>
      </c>
      <c r="E119" s="459">
        <v>0</v>
      </c>
      <c r="F119" s="225">
        <v>0</v>
      </c>
      <c r="G119" s="227" t="str">
        <f t="shared" si="2"/>
        <v/>
      </c>
      <c r="H119" s="225">
        <v>0</v>
      </c>
      <c r="I119" s="225">
        <v>0</v>
      </c>
      <c r="J119" s="166"/>
      <c r="K119" s="168"/>
      <c r="L119" s="161"/>
      <c r="M119" s="216"/>
      <c r="Q119" s="161"/>
      <c r="R119" s="216"/>
      <c r="S119" s="169"/>
      <c r="T119" s="161"/>
      <c r="U119" s="169"/>
      <c r="V119" s="161"/>
      <c r="W119" s="163"/>
      <c r="X119" s="217"/>
      <c r="Z119" s="161"/>
      <c r="AA119" s="218"/>
    </row>
    <row r="120" spans="1:27" ht="11.25" customHeight="1" x14ac:dyDescent="0.25">
      <c r="C120" s="101" t="s">
        <v>408</v>
      </c>
      <c r="D120" s="224">
        <v>0</v>
      </c>
      <c r="E120" s="459">
        <v>0</v>
      </c>
      <c r="F120" s="225">
        <v>0</v>
      </c>
      <c r="G120" s="227" t="str">
        <f t="shared" si="2"/>
        <v/>
      </c>
      <c r="H120" s="225">
        <v>0</v>
      </c>
      <c r="I120" s="225">
        <v>0</v>
      </c>
      <c r="J120" s="166"/>
      <c r="K120" s="168"/>
      <c r="L120" s="161"/>
      <c r="M120" s="216"/>
      <c r="Q120" s="161"/>
      <c r="R120" s="216"/>
      <c r="S120" s="169"/>
      <c r="T120" s="161"/>
      <c r="U120" s="169"/>
      <c r="V120" s="161"/>
      <c r="W120" s="163"/>
      <c r="X120" s="217"/>
      <c r="Z120" s="161"/>
      <c r="AA120" s="218"/>
    </row>
    <row r="121" spans="1:27" ht="11.25" customHeight="1" x14ac:dyDescent="0.25">
      <c r="C121" s="101" t="s">
        <v>409</v>
      </c>
      <c r="D121" s="224">
        <v>0</v>
      </c>
      <c r="E121" s="459">
        <v>0</v>
      </c>
      <c r="F121" s="225">
        <v>0</v>
      </c>
      <c r="G121" s="227" t="str">
        <f t="shared" si="2"/>
        <v/>
      </c>
      <c r="H121" s="225">
        <v>0</v>
      </c>
      <c r="I121" s="225">
        <v>0</v>
      </c>
      <c r="J121" s="166"/>
      <c r="K121" s="168"/>
      <c r="L121" s="161"/>
      <c r="M121" s="216"/>
      <c r="Q121" s="161"/>
      <c r="R121" s="216"/>
      <c r="S121" s="169"/>
      <c r="T121" s="161"/>
      <c r="U121" s="169"/>
      <c r="V121" s="161"/>
      <c r="W121" s="163"/>
      <c r="X121" s="217"/>
      <c r="Z121" s="161"/>
      <c r="AA121" s="218"/>
    </row>
    <row r="122" spans="1:27" ht="11.25" customHeight="1" x14ac:dyDescent="0.25">
      <c r="C122" s="101" t="s">
        <v>410</v>
      </c>
      <c r="D122" s="237">
        <v>0</v>
      </c>
      <c r="E122" s="459">
        <v>0</v>
      </c>
      <c r="F122" s="225">
        <v>60</v>
      </c>
      <c r="G122" s="227" t="str">
        <f t="shared" si="2"/>
        <v/>
      </c>
      <c r="H122" s="225">
        <v>60</v>
      </c>
      <c r="I122" s="225">
        <v>0</v>
      </c>
      <c r="J122" s="166"/>
      <c r="K122" s="168"/>
      <c r="L122" s="161"/>
      <c r="M122" s="216"/>
      <c r="Q122" s="161"/>
      <c r="R122" s="216"/>
      <c r="S122" s="169"/>
      <c r="T122" s="161"/>
      <c r="U122" s="169"/>
      <c r="V122" s="161"/>
      <c r="W122" s="163"/>
      <c r="X122" s="217"/>
      <c r="Z122" s="161"/>
      <c r="AA122" s="218"/>
    </row>
    <row r="123" spans="1:27" ht="11.25" customHeight="1" x14ac:dyDescent="0.25">
      <c r="C123" s="101" t="s">
        <v>411</v>
      </c>
      <c r="D123" s="224">
        <v>0</v>
      </c>
      <c r="E123" s="459">
        <v>0</v>
      </c>
      <c r="F123" s="225">
        <v>0</v>
      </c>
      <c r="G123" s="227" t="str">
        <f t="shared" si="2"/>
        <v/>
      </c>
      <c r="H123" s="225">
        <v>0</v>
      </c>
      <c r="I123" s="225">
        <v>0</v>
      </c>
      <c r="J123" s="166"/>
      <c r="K123" s="168"/>
      <c r="L123" s="161"/>
      <c r="M123" s="216"/>
      <c r="Q123" s="161"/>
      <c r="R123" s="216"/>
      <c r="S123" s="169"/>
      <c r="T123" s="161"/>
      <c r="U123" s="169"/>
      <c r="V123" s="161"/>
      <c r="W123" s="163"/>
      <c r="X123" s="217"/>
      <c r="Z123" s="161"/>
      <c r="AA123" s="218"/>
    </row>
    <row r="124" spans="1:27" ht="11.25" customHeight="1" x14ac:dyDescent="0.2">
      <c r="C124" s="101" t="s">
        <v>412</v>
      </c>
      <c r="D124" s="471">
        <v>2.0499999999999998</v>
      </c>
      <c r="E124" s="459">
        <v>0</v>
      </c>
      <c r="F124" s="225">
        <v>2</v>
      </c>
      <c r="G124" s="227" t="str">
        <f t="shared" si="2"/>
        <v/>
      </c>
      <c r="H124" s="225">
        <v>2</v>
      </c>
      <c r="I124" s="225">
        <v>0</v>
      </c>
      <c r="J124" s="166"/>
      <c r="K124" s="168"/>
      <c r="L124" s="161"/>
      <c r="M124" s="216"/>
      <c r="Q124" s="161"/>
      <c r="R124" s="216"/>
      <c r="S124" s="169"/>
      <c r="T124" s="161"/>
      <c r="U124" s="169"/>
      <c r="V124" s="161"/>
      <c r="W124" s="163"/>
      <c r="X124" s="217"/>
      <c r="Z124" s="161"/>
      <c r="AA124" s="218"/>
    </row>
    <row r="125" spans="1:27" ht="11.25" customHeight="1" x14ac:dyDescent="0.25">
      <c r="C125" s="101" t="s">
        <v>413</v>
      </c>
      <c r="D125" s="224">
        <v>0</v>
      </c>
      <c r="E125" s="459">
        <v>0</v>
      </c>
      <c r="F125" s="225">
        <v>0</v>
      </c>
      <c r="G125" s="227" t="str">
        <f t="shared" si="2"/>
        <v/>
      </c>
      <c r="H125" s="225">
        <v>0</v>
      </c>
      <c r="I125" s="225">
        <v>0</v>
      </c>
      <c r="J125" s="166"/>
      <c r="K125" s="168"/>
      <c r="L125" s="161"/>
      <c r="M125" s="216"/>
      <c r="Q125" s="161"/>
      <c r="R125" s="216"/>
      <c r="S125" s="169"/>
      <c r="T125" s="161"/>
      <c r="U125" s="169"/>
      <c r="V125" s="161"/>
      <c r="W125" s="163"/>
      <c r="X125" s="217"/>
      <c r="Z125" s="161"/>
      <c r="AA125" s="218"/>
    </row>
    <row r="126" spans="1:27" ht="11.25" customHeight="1" x14ac:dyDescent="0.25">
      <c r="C126" s="101" t="s">
        <v>414</v>
      </c>
      <c r="D126" s="224">
        <v>0</v>
      </c>
      <c r="E126" s="459">
        <v>0</v>
      </c>
      <c r="F126" s="225">
        <v>0</v>
      </c>
      <c r="G126" s="227" t="str">
        <f t="shared" si="2"/>
        <v/>
      </c>
      <c r="H126" s="225">
        <v>0</v>
      </c>
      <c r="I126" s="225">
        <v>0</v>
      </c>
      <c r="J126" s="166"/>
      <c r="K126" s="168"/>
      <c r="L126" s="161"/>
      <c r="M126" s="216"/>
      <c r="Q126" s="161"/>
      <c r="R126" s="216"/>
      <c r="S126" s="169"/>
      <c r="T126" s="161"/>
      <c r="U126" s="169"/>
      <c r="V126" s="161"/>
      <c r="W126" s="163"/>
      <c r="X126" s="217"/>
      <c r="Z126" s="161"/>
      <c r="AA126" s="218"/>
    </row>
    <row r="127" spans="1:27" ht="11.25" customHeight="1" x14ac:dyDescent="0.25">
      <c r="C127" s="101" t="s">
        <v>415</v>
      </c>
      <c r="D127" s="224">
        <v>0</v>
      </c>
      <c r="E127" s="459">
        <v>0</v>
      </c>
      <c r="F127" s="225">
        <v>0</v>
      </c>
      <c r="G127" s="227" t="str">
        <f t="shared" si="2"/>
        <v/>
      </c>
      <c r="H127" s="225">
        <v>0</v>
      </c>
      <c r="I127" s="225">
        <v>0</v>
      </c>
      <c r="J127" s="166"/>
      <c r="K127" s="168"/>
      <c r="L127" s="161"/>
      <c r="M127" s="216"/>
      <c r="Q127" s="161"/>
      <c r="R127" s="216"/>
      <c r="S127" s="169"/>
      <c r="T127" s="161"/>
      <c r="U127" s="169"/>
      <c r="V127" s="161"/>
      <c r="W127" s="163"/>
      <c r="X127" s="217"/>
      <c r="Z127" s="161"/>
      <c r="AA127" s="218"/>
    </row>
    <row r="128" spans="1:27" ht="11.25" customHeight="1" x14ac:dyDescent="0.25">
      <c r="C128" s="101" t="s">
        <v>416</v>
      </c>
      <c r="D128" s="224">
        <v>0</v>
      </c>
      <c r="E128" s="459">
        <v>0</v>
      </c>
      <c r="F128" s="225">
        <v>0</v>
      </c>
      <c r="G128" s="227" t="str">
        <f t="shared" si="2"/>
        <v/>
      </c>
      <c r="H128" s="225">
        <v>0</v>
      </c>
      <c r="I128" s="225">
        <v>0</v>
      </c>
      <c r="J128" s="166"/>
      <c r="K128" s="168"/>
      <c r="L128" s="161"/>
      <c r="M128" s="216"/>
      <c r="Q128" s="161"/>
      <c r="R128" s="216"/>
      <c r="S128" s="169"/>
      <c r="T128" s="161"/>
      <c r="U128" s="169"/>
      <c r="V128" s="161"/>
      <c r="W128" s="163"/>
      <c r="X128" s="217"/>
      <c r="Z128" s="161"/>
      <c r="AA128" s="218"/>
    </row>
    <row r="129" spans="1:27" ht="11.25" customHeight="1" x14ac:dyDescent="0.25">
      <c r="C129" s="101" t="s">
        <v>417</v>
      </c>
      <c r="D129" s="224">
        <v>30</v>
      </c>
      <c r="E129" s="459">
        <v>0</v>
      </c>
      <c r="F129" s="225">
        <v>0</v>
      </c>
      <c r="G129" s="227" t="str">
        <f t="shared" si="2"/>
        <v/>
      </c>
      <c r="H129" s="225">
        <v>0</v>
      </c>
      <c r="I129" s="225">
        <v>0</v>
      </c>
      <c r="J129" s="166"/>
      <c r="K129" s="168"/>
      <c r="L129" s="161"/>
      <c r="M129" s="216"/>
      <c r="Q129" s="161"/>
      <c r="R129" s="216"/>
      <c r="S129" s="169"/>
      <c r="T129" s="161"/>
      <c r="U129" s="169"/>
      <c r="V129" s="161"/>
      <c r="W129" s="163"/>
      <c r="X129" s="217"/>
      <c r="Z129" s="161"/>
      <c r="AA129" s="218"/>
    </row>
    <row r="130" spans="1:27" ht="11.25" customHeight="1" x14ac:dyDescent="0.25">
      <c r="C130" s="101" t="s">
        <v>418</v>
      </c>
      <c r="D130" s="224">
        <v>0</v>
      </c>
      <c r="E130" s="459">
        <v>0</v>
      </c>
      <c r="F130" s="225">
        <v>0</v>
      </c>
      <c r="G130" s="227" t="str">
        <f t="shared" si="2"/>
        <v/>
      </c>
      <c r="H130" s="225">
        <v>0</v>
      </c>
      <c r="I130" s="225">
        <v>0</v>
      </c>
      <c r="J130" s="166"/>
      <c r="K130" s="168"/>
      <c r="L130" s="161"/>
      <c r="M130" s="216"/>
      <c r="Q130" s="161"/>
      <c r="R130" s="216"/>
      <c r="S130" s="169"/>
      <c r="T130" s="161"/>
      <c r="U130" s="169"/>
      <c r="V130" s="161"/>
      <c r="W130" s="163"/>
      <c r="X130" s="217"/>
      <c r="Z130" s="161"/>
      <c r="AA130" s="218"/>
    </row>
    <row r="131" spans="1:27" ht="11.25" customHeight="1" x14ac:dyDescent="0.25">
      <c r="C131" s="101" t="s">
        <v>419</v>
      </c>
      <c r="D131" s="228">
        <v>5974</v>
      </c>
      <c r="E131" s="459">
        <v>0</v>
      </c>
      <c r="F131" s="225">
        <v>0</v>
      </c>
      <c r="G131" s="227" t="str">
        <f t="shared" si="2"/>
        <v/>
      </c>
      <c r="H131" s="225">
        <v>0</v>
      </c>
      <c r="I131" s="225">
        <v>0</v>
      </c>
      <c r="J131" s="166"/>
      <c r="K131" s="168"/>
      <c r="L131" s="161"/>
      <c r="M131" s="216"/>
      <c r="Q131" s="161"/>
      <c r="R131" s="216"/>
      <c r="S131" s="169"/>
      <c r="T131" s="161"/>
      <c r="U131" s="169"/>
      <c r="V131" s="161"/>
      <c r="W131" s="163"/>
      <c r="X131" s="217"/>
      <c r="Z131" s="161"/>
      <c r="AA131" s="218"/>
    </row>
    <row r="132" spans="1:27" ht="11.25" customHeight="1" x14ac:dyDescent="0.25">
      <c r="B132" s="230" t="s">
        <v>420</v>
      </c>
      <c r="D132" s="214">
        <f>SUM(D118:D131)</f>
        <v>6006.05</v>
      </c>
      <c r="E132" s="461">
        <f>SUM(E118:E131)</f>
        <v>0</v>
      </c>
      <c r="F132" s="231">
        <f>SUM(F118:F131)</f>
        <v>62</v>
      </c>
      <c r="G132" s="227" t="str">
        <f t="shared" si="2"/>
        <v/>
      </c>
      <c r="H132" s="231">
        <f>SUM(H118:H131)</f>
        <v>62</v>
      </c>
      <c r="I132" s="231">
        <f>SUM(I118:I131)</f>
        <v>0</v>
      </c>
      <c r="J132" s="166"/>
      <c r="K132" s="168"/>
      <c r="L132" s="161"/>
      <c r="M132" s="216"/>
      <c r="Q132" s="161"/>
      <c r="R132" s="216"/>
      <c r="S132" s="169"/>
      <c r="T132" s="161"/>
      <c r="U132" s="169"/>
      <c r="V132" s="161"/>
      <c r="W132" s="163"/>
      <c r="X132" s="217"/>
      <c r="Z132" s="161"/>
      <c r="AA132" s="218"/>
    </row>
    <row r="133" spans="1:27" ht="11.25" customHeight="1" x14ac:dyDescent="0.25">
      <c r="B133" s="101" t="s">
        <v>421</v>
      </c>
      <c r="D133" s="224"/>
      <c r="E133" s="459"/>
      <c r="F133" s="225"/>
      <c r="G133" s="227" t="str">
        <f t="shared" si="2"/>
        <v/>
      </c>
      <c r="H133" s="225"/>
      <c r="I133" s="225"/>
      <c r="J133" s="166"/>
      <c r="K133" s="168"/>
      <c r="L133" s="161"/>
      <c r="M133" s="216"/>
      <c r="Q133" s="161"/>
      <c r="R133" s="216"/>
      <c r="S133" s="169"/>
      <c r="T133" s="161"/>
      <c r="U133" s="169"/>
      <c r="V133" s="161"/>
      <c r="W133" s="163"/>
      <c r="X133" s="217"/>
      <c r="Z133" s="161"/>
      <c r="AA133" s="218"/>
    </row>
    <row r="134" spans="1:27" ht="11.25" customHeight="1" x14ac:dyDescent="0.25">
      <c r="C134" s="101" t="s">
        <v>422</v>
      </c>
      <c r="D134" s="228">
        <v>0</v>
      </c>
      <c r="E134" s="459">
        <v>0</v>
      </c>
      <c r="F134" s="225">
        <v>0</v>
      </c>
      <c r="G134" s="227" t="str">
        <f t="shared" si="2"/>
        <v/>
      </c>
      <c r="H134" s="225">
        <v>0</v>
      </c>
      <c r="I134" s="225">
        <v>0</v>
      </c>
      <c r="J134" s="166"/>
      <c r="K134" s="168"/>
      <c r="L134" s="161"/>
      <c r="M134" s="216"/>
      <c r="Q134" s="161"/>
      <c r="R134" s="216"/>
      <c r="S134" s="169"/>
      <c r="T134" s="161"/>
      <c r="U134" s="169"/>
      <c r="V134" s="161"/>
      <c r="W134" s="163"/>
      <c r="X134" s="217"/>
      <c r="Z134" s="161"/>
      <c r="AA134" s="218"/>
    </row>
    <row r="135" spans="1:27" ht="11.25" customHeight="1" thickBot="1" x14ac:dyDescent="0.3">
      <c r="B135" s="230" t="s">
        <v>423</v>
      </c>
      <c r="D135" s="232">
        <f>SUM(D134)</f>
        <v>0</v>
      </c>
      <c r="E135" s="462">
        <f>SUM(E134)</f>
        <v>0</v>
      </c>
      <c r="F135" s="233">
        <f>SUM(F134)</f>
        <v>0</v>
      </c>
      <c r="G135" s="227" t="str">
        <f t="shared" si="2"/>
        <v/>
      </c>
      <c r="H135" s="233">
        <f>SUM(H133:H134)</f>
        <v>0</v>
      </c>
      <c r="I135" s="233">
        <f>SUM(I134)</f>
        <v>0</v>
      </c>
      <c r="J135" s="166"/>
      <c r="K135" s="168"/>
      <c r="L135" s="161"/>
      <c r="M135" s="216"/>
      <c r="Q135" s="161"/>
      <c r="R135" s="216"/>
      <c r="S135" s="169"/>
      <c r="T135" s="161"/>
      <c r="U135" s="169"/>
      <c r="V135" s="161"/>
      <c r="W135" s="163"/>
      <c r="X135" s="217"/>
      <c r="Z135" s="161"/>
      <c r="AA135" s="218"/>
    </row>
    <row r="136" spans="1:27" ht="11.25" customHeight="1" thickTop="1" x14ac:dyDescent="0.25">
      <c r="A136" s="101" t="s">
        <v>424</v>
      </c>
      <c r="D136" s="224">
        <f>SUM(D106+D117+D132+D135)</f>
        <v>359513.52</v>
      </c>
      <c r="E136" s="459">
        <f>SUM(E106+E117+E132+E135)</f>
        <v>229222</v>
      </c>
      <c r="F136" s="235">
        <f>SUM(F106+F117+F132+F135)</f>
        <v>343893</v>
      </c>
      <c r="G136" s="227">
        <f t="shared" ref="G136:G199" si="3">IF(E136=0,"",D136/E136)</f>
        <v>1.5684075699540185</v>
      </c>
      <c r="H136" s="235">
        <f>SUM(H106+H117+H132+H135)</f>
        <v>343893</v>
      </c>
      <c r="I136" s="235">
        <f>SUM(I106+I117+I132+I135)</f>
        <v>227000</v>
      </c>
      <c r="J136" s="166"/>
      <c r="K136" s="168"/>
      <c r="L136" s="161"/>
      <c r="M136" s="216"/>
      <c r="Q136" s="161"/>
      <c r="R136" s="216"/>
      <c r="S136" s="169"/>
      <c r="T136" s="161"/>
      <c r="U136" s="169"/>
      <c r="V136" s="161"/>
      <c r="W136" s="163"/>
      <c r="X136" s="217"/>
      <c r="Z136" s="161"/>
      <c r="AA136" s="218"/>
    </row>
    <row r="137" spans="1:27" ht="11.25" customHeight="1" x14ac:dyDescent="0.25">
      <c r="D137" s="224"/>
      <c r="F137" s="162"/>
      <c r="G137" s="227" t="str">
        <f t="shared" si="3"/>
        <v/>
      </c>
      <c r="H137" s="162"/>
      <c r="I137" s="162"/>
      <c r="J137" s="166"/>
      <c r="K137" s="168"/>
      <c r="L137" s="161"/>
      <c r="M137" s="216"/>
      <c r="Q137" s="161"/>
      <c r="R137" s="216"/>
      <c r="S137" s="169"/>
      <c r="T137" s="161"/>
      <c r="U137" s="169"/>
      <c r="V137" s="161"/>
      <c r="W137" s="163"/>
      <c r="X137" s="217"/>
      <c r="Z137" s="161"/>
      <c r="AA137" s="218"/>
    </row>
    <row r="138" spans="1:27" ht="11.25" customHeight="1" x14ac:dyDescent="0.25">
      <c r="A138" s="240" t="s">
        <v>425</v>
      </c>
      <c r="D138" s="224"/>
      <c r="E138" s="459"/>
      <c r="F138" s="225"/>
      <c r="G138" s="227" t="str">
        <f t="shared" si="3"/>
        <v/>
      </c>
      <c r="H138" s="225"/>
      <c r="I138" s="225"/>
      <c r="J138" s="166"/>
      <c r="K138" s="168"/>
      <c r="L138" s="161"/>
      <c r="M138" s="216"/>
      <c r="Q138" s="161"/>
      <c r="R138" s="216"/>
      <c r="S138" s="169"/>
      <c r="T138" s="161"/>
      <c r="U138" s="169"/>
      <c r="V138" s="161"/>
      <c r="W138" s="163"/>
      <c r="X138" s="217"/>
      <c r="Z138" s="161"/>
      <c r="AA138" s="218"/>
    </row>
    <row r="139" spans="1:27" ht="11.25" customHeight="1" x14ac:dyDescent="0.25">
      <c r="A139" s="100"/>
      <c r="B139" s="101" t="s">
        <v>426</v>
      </c>
      <c r="D139" s="224"/>
      <c r="E139" s="459"/>
      <c r="F139" s="225"/>
      <c r="G139" s="227" t="str">
        <f t="shared" si="3"/>
        <v/>
      </c>
      <c r="H139" s="225"/>
      <c r="I139" s="225"/>
      <c r="J139" s="166"/>
      <c r="K139" s="168"/>
      <c r="L139" s="161"/>
      <c r="M139" s="216"/>
      <c r="Q139" s="161"/>
      <c r="R139" s="216"/>
      <c r="S139" s="169"/>
      <c r="T139" s="161"/>
      <c r="U139" s="169"/>
      <c r="V139" s="161"/>
      <c r="W139" s="163"/>
      <c r="X139" s="217"/>
      <c r="Z139" s="161"/>
      <c r="AA139" s="218"/>
    </row>
    <row r="140" spans="1:27" ht="11.25" customHeight="1" x14ac:dyDescent="0.2">
      <c r="C140" s="101" t="s">
        <v>427</v>
      </c>
      <c r="D140" s="471">
        <v>7850</v>
      </c>
      <c r="E140" s="459">
        <v>0</v>
      </c>
      <c r="F140" s="225">
        <v>3000</v>
      </c>
      <c r="G140" s="227" t="str">
        <f t="shared" si="3"/>
        <v/>
      </c>
      <c r="H140" s="225">
        <v>3000</v>
      </c>
      <c r="I140" s="225">
        <v>4000</v>
      </c>
      <c r="J140" s="166"/>
      <c r="K140" s="168"/>
      <c r="L140" s="161"/>
      <c r="M140" s="216"/>
      <c r="Q140" s="161"/>
      <c r="R140" s="216"/>
      <c r="S140" s="169"/>
      <c r="T140" s="161"/>
      <c r="U140" s="169"/>
      <c r="V140" s="161"/>
      <c r="W140" s="163"/>
      <c r="X140" s="217"/>
      <c r="Z140" s="161"/>
      <c r="AA140" s="218"/>
    </row>
    <row r="141" spans="1:27" ht="11.25" customHeight="1" x14ac:dyDescent="0.25">
      <c r="C141" s="101" t="s">
        <v>428</v>
      </c>
      <c r="D141" s="224">
        <v>0</v>
      </c>
      <c r="E141" s="459">
        <v>0</v>
      </c>
      <c r="F141" s="225">
        <v>0</v>
      </c>
      <c r="G141" s="227" t="str">
        <f t="shared" si="3"/>
        <v/>
      </c>
      <c r="H141" s="225">
        <v>0</v>
      </c>
      <c r="I141" s="225">
        <v>0</v>
      </c>
      <c r="J141" s="166"/>
      <c r="K141" s="168"/>
      <c r="L141" s="161"/>
      <c r="M141" s="216"/>
      <c r="Q141" s="161"/>
      <c r="R141" s="216"/>
      <c r="S141" s="169"/>
      <c r="T141" s="161"/>
      <c r="U141" s="169"/>
      <c r="V141" s="161"/>
      <c r="W141" s="163"/>
      <c r="X141" s="217"/>
      <c r="Z141" s="161"/>
      <c r="AA141" s="218"/>
    </row>
    <row r="142" spans="1:27" ht="11.25" customHeight="1" x14ac:dyDescent="0.25">
      <c r="C142" s="101" t="s">
        <v>429</v>
      </c>
      <c r="D142" s="224">
        <v>0</v>
      </c>
      <c r="E142" s="459">
        <v>0</v>
      </c>
      <c r="F142" s="225">
        <v>50</v>
      </c>
      <c r="G142" s="227" t="str">
        <f t="shared" si="3"/>
        <v/>
      </c>
      <c r="H142" s="225">
        <v>50</v>
      </c>
      <c r="I142" s="225">
        <v>0</v>
      </c>
      <c r="J142" s="166"/>
      <c r="K142" s="168"/>
      <c r="L142" s="161"/>
      <c r="M142" s="216"/>
      <c r="Q142" s="161"/>
      <c r="R142" s="216"/>
      <c r="S142" s="169"/>
      <c r="T142" s="161"/>
      <c r="U142" s="169"/>
      <c r="V142" s="161"/>
      <c r="W142" s="163"/>
      <c r="X142" s="217"/>
      <c r="Z142" s="161"/>
      <c r="AA142" s="218"/>
    </row>
    <row r="143" spans="1:27" ht="11.25" customHeight="1" x14ac:dyDescent="0.25">
      <c r="C143" s="101" t="s">
        <v>430</v>
      </c>
      <c r="D143" s="224">
        <v>0</v>
      </c>
      <c r="E143" s="459">
        <v>0</v>
      </c>
      <c r="F143" s="225">
        <v>0</v>
      </c>
      <c r="G143" s="227" t="str">
        <f t="shared" si="3"/>
        <v/>
      </c>
      <c r="H143" s="225">
        <v>0</v>
      </c>
      <c r="I143" s="225">
        <v>0</v>
      </c>
      <c r="J143" s="166"/>
      <c r="K143" s="168"/>
      <c r="L143" s="161"/>
      <c r="M143" s="216"/>
      <c r="Q143" s="161"/>
      <c r="R143" s="216"/>
      <c r="S143" s="169"/>
      <c r="T143" s="161"/>
      <c r="U143" s="169"/>
      <c r="V143" s="161"/>
      <c r="W143" s="163"/>
      <c r="X143" s="217"/>
      <c r="Z143" s="161"/>
      <c r="AA143" s="218"/>
    </row>
    <row r="144" spans="1:27" ht="11.25" customHeight="1" x14ac:dyDescent="0.25">
      <c r="C144" s="101" t="s">
        <v>431</v>
      </c>
      <c r="D144" s="224">
        <v>0</v>
      </c>
      <c r="E144" s="459">
        <v>0</v>
      </c>
      <c r="F144" s="225">
        <v>0</v>
      </c>
      <c r="G144" s="227" t="str">
        <f t="shared" si="3"/>
        <v/>
      </c>
      <c r="H144" s="225">
        <v>0</v>
      </c>
      <c r="I144" s="225">
        <v>0</v>
      </c>
      <c r="J144" s="166"/>
      <c r="K144" s="168"/>
      <c r="L144" s="161"/>
      <c r="M144" s="216"/>
      <c r="Q144" s="161"/>
      <c r="R144" s="216"/>
      <c r="S144" s="169"/>
      <c r="T144" s="161"/>
      <c r="U144" s="169"/>
      <c r="V144" s="161"/>
      <c r="W144" s="163"/>
      <c r="X144" s="217"/>
      <c r="Z144" s="161"/>
      <c r="AA144" s="218"/>
    </row>
    <row r="145" spans="3:27" ht="11.25" customHeight="1" x14ac:dyDescent="0.25">
      <c r="C145" s="101" t="s">
        <v>432</v>
      </c>
      <c r="D145" s="224">
        <v>0</v>
      </c>
      <c r="E145" s="459">
        <v>0</v>
      </c>
      <c r="F145" s="225">
        <v>75</v>
      </c>
      <c r="G145" s="227" t="str">
        <f t="shared" si="3"/>
        <v/>
      </c>
      <c r="H145" s="225">
        <v>75</v>
      </c>
      <c r="I145" s="225">
        <v>0</v>
      </c>
      <c r="J145" s="166"/>
      <c r="K145" s="168"/>
      <c r="L145" s="161"/>
      <c r="M145" s="216"/>
      <c r="Q145" s="161"/>
      <c r="R145" s="216"/>
      <c r="S145" s="169"/>
      <c r="T145" s="161"/>
      <c r="U145" s="169"/>
      <c r="V145" s="161"/>
      <c r="W145" s="163"/>
      <c r="X145" s="217"/>
      <c r="Z145" s="161"/>
      <c r="AA145" s="218"/>
    </row>
    <row r="146" spans="3:27" ht="11.25" customHeight="1" x14ac:dyDescent="0.25">
      <c r="C146" s="101" t="s">
        <v>433</v>
      </c>
      <c r="D146" s="224">
        <v>0</v>
      </c>
      <c r="E146" s="459">
        <v>0</v>
      </c>
      <c r="F146" s="225">
        <v>0</v>
      </c>
      <c r="G146" s="227" t="str">
        <f t="shared" si="3"/>
        <v/>
      </c>
      <c r="H146" s="225">
        <v>0</v>
      </c>
      <c r="I146" s="225">
        <v>0</v>
      </c>
      <c r="J146" s="166"/>
      <c r="K146" s="168"/>
      <c r="L146" s="161"/>
      <c r="M146" s="216"/>
      <c r="Q146" s="161"/>
      <c r="R146" s="216"/>
      <c r="S146" s="169"/>
      <c r="T146" s="161"/>
      <c r="U146" s="169"/>
      <c r="V146" s="161"/>
      <c r="W146" s="163"/>
      <c r="X146" s="217"/>
      <c r="Z146" s="161"/>
      <c r="AA146" s="218"/>
    </row>
    <row r="147" spans="3:27" ht="11.25" customHeight="1" x14ac:dyDescent="0.2">
      <c r="C147" s="101" t="s">
        <v>434</v>
      </c>
      <c r="D147" s="471">
        <v>1326</v>
      </c>
      <c r="E147" s="459">
        <v>0</v>
      </c>
      <c r="F147" s="225">
        <v>1250</v>
      </c>
      <c r="G147" s="227" t="str">
        <f t="shared" si="3"/>
        <v/>
      </c>
      <c r="H147" s="225">
        <v>1250</v>
      </c>
      <c r="I147" s="225">
        <v>1250</v>
      </c>
      <c r="J147" s="166"/>
      <c r="K147" s="168"/>
      <c r="L147" s="161"/>
      <c r="M147" s="216"/>
      <c r="Q147" s="161"/>
      <c r="R147" s="216"/>
      <c r="S147" s="169"/>
      <c r="T147" s="161"/>
      <c r="U147" s="169"/>
      <c r="V147" s="161"/>
      <c r="W147" s="163"/>
      <c r="X147" s="217"/>
      <c r="Z147" s="161"/>
      <c r="AA147" s="218"/>
    </row>
    <row r="148" spans="3:27" ht="11.25" customHeight="1" x14ac:dyDescent="0.2">
      <c r="C148" s="101" t="s">
        <v>435</v>
      </c>
      <c r="D148" s="471">
        <v>60</v>
      </c>
      <c r="E148" s="459">
        <v>0</v>
      </c>
      <c r="F148" s="225">
        <v>300</v>
      </c>
      <c r="G148" s="227" t="str">
        <f t="shared" si="3"/>
        <v/>
      </c>
      <c r="H148" s="225">
        <v>300</v>
      </c>
      <c r="I148" s="225">
        <v>80</v>
      </c>
      <c r="J148" s="166"/>
      <c r="K148" s="168"/>
      <c r="L148" s="161"/>
      <c r="M148" s="216"/>
      <c r="Q148" s="161"/>
      <c r="R148" s="216"/>
      <c r="S148" s="169"/>
      <c r="T148" s="161"/>
      <c r="U148" s="169"/>
      <c r="V148" s="161"/>
      <c r="W148" s="163"/>
      <c r="X148" s="217"/>
      <c r="Z148" s="161"/>
      <c r="AA148" s="218"/>
    </row>
    <row r="149" spans="3:27" ht="11.25" customHeight="1" x14ac:dyDescent="0.2">
      <c r="C149" s="101" t="s">
        <v>436</v>
      </c>
      <c r="D149" s="471">
        <v>190</v>
      </c>
      <c r="E149" s="459">
        <v>0</v>
      </c>
      <c r="F149" s="225">
        <v>750</v>
      </c>
      <c r="G149" s="227" t="str">
        <f t="shared" si="3"/>
        <v/>
      </c>
      <c r="H149" s="225">
        <v>750</v>
      </c>
      <c r="I149" s="225">
        <v>200</v>
      </c>
      <c r="J149" s="166"/>
      <c r="K149" s="168"/>
      <c r="L149" s="161"/>
      <c r="M149" s="216"/>
      <c r="Q149" s="161"/>
      <c r="R149" s="216"/>
      <c r="S149" s="169"/>
      <c r="T149" s="161"/>
      <c r="U149" s="169"/>
      <c r="V149" s="161"/>
      <c r="W149" s="163"/>
      <c r="X149" s="217"/>
      <c r="Z149" s="161"/>
      <c r="AA149" s="218"/>
    </row>
    <row r="150" spans="3:27" ht="11.25" customHeight="1" x14ac:dyDescent="0.25">
      <c r="C150" s="101" t="s">
        <v>437</v>
      </c>
      <c r="D150" s="224">
        <v>0</v>
      </c>
      <c r="E150" s="459">
        <v>0</v>
      </c>
      <c r="F150" s="225">
        <v>0</v>
      </c>
      <c r="G150" s="227" t="str">
        <f t="shared" si="3"/>
        <v/>
      </c>
      <c r="H150" s="225">
        <v>0</v>
      </c>
      <c r="I150" s="225">
        <v>0</v>
      </c>
      <c r="J150" s="166"/>
      <c r="K150" s="168"/>
      <c r="L150" s="161"/>
      <c r="M150" s="216"/>
      <c r="Q150" s="161"/>
      <c r="R150" s="216"/>
      <c r="S150" s="169"/>
      <c r="T150" s="161"/>
      <c r="U150" s="169"/>
      <c r="V150" s="161"/>
      <c r="W150" s="163"/>
      <c r="X150" s="217"/>
      <c r="Z150" s="161"/>
      <c r="AA150" s="218"/>
    </row>
    <row r="151" spans="3:27" ht="11.25" customHeight="1" x14ac:dyDescent="0.25">
      <c r="C151" s="101" t="s">
        <v>438</v>
      </c>
      <c r="D151" s="224">
        <v>0</v>
      </c>
      <c r="E151" s="459">
        <v>0</v>
      </c>
      <c r="F151" s="225">
        <v>0</v>
      </c>
      <c r="G151" s="227" t="str">
        <f t="shared" si="3"/>
        <v/>
      </c>
      <c r="H151" s="225">
        <v>0</v>
      </c>
      <c r="I151" s="225">
        <v>0</v>
      </c>
      <c r="J151" s="166"/>
      <c r="K151" s="168"/>
      <c r="L151" s="161"/>
      <c r="M151" s="216"/>
      <c r="Q151" s="161"/>
      <c r="R151" s="216"/>
      <c r="S151" s="169"/>
      <c r="T151" s="161"/>
      <c r="U151" s="169"/>
      <c r="V151" s="161"/>
      <c r="W151" s="163"/>
      <c r="X151" s="217"/>
      <c r="Z151" s="161"/>
      <c r="AA151" s="218"/>
    </row>
    <row r="152" spans="3:27" ht="11.25" customHeight="1" x14ac:dyDescent="0.25">
      <c r="C152" s="101" t="s">
        <v>439</v>
      </c>
      <c r="D152" s="224">
        <v>0</v>
      </c>
      <c r="E152" s="459">
        <v>0</v>
      </c>
      <c r="F152" s="225">
        <v>0</v>
      </c>
      <c r="G152" s="227" t="str">
        <f t="shared" si="3"/>
        <v/>
      </c>
      <c r="H152" s="225">
        <v>0</v>
      </c>
      <c r="I152" s="225">
        <v>0</v>
      </c>
      <c r="J152" s="166"/>
      <c r="K152" s="168"/>
      <c r="L152" s="161"/>
      <c r="M152" s="216"/>
      <c r="Q152" s="161"/>
      <c r="R152" s="216"/>
      <c r="S152" s="169"/>
      <c r="T152" s="161"/>
      <c r="U152" s="169"/>
      <c r="V152" s="161"/>
      <c r="W152" s="163"/>
      <c r="X152" s="217"/>
      <c r="Z152" s="161"/>
      <c r="AA152" s="218"/>
    </row>
    <row r="153" spans="3:27" ht="11.25" customHeight="1" x14ac:dyDescent="0.25">
      <c r="C153" s="101" t="s">
        <v>440</v>
      </c>
      <c r="D153" s="224">
        <v>0</v>
      </c>
      <c r="E153" s="459">
        <v>0</v>
      </c>
      <c r="F153" s="225">
        <v>0</v>
      </c>
      <c r="G153" s="227" t="str">
        <f t="shared" si="3"/>
        <v/>
      </c>
      <c r="H153" s="225">
        <v>0</v>
      </c>
      <c r="I153" s="225">
        <v>0</v>
      </c>
      <c r="J153" s="166"/>
      <c r="K153" s="168"/>
      <c r="L153" s="161"/>
      <c r="M153" s="216"/>
      <c r="Q153" s="161"/>
      <c r="R153" s="216"/>
      <c r="S153" s="169"/>
      <c r="T153" s="161"/>
      <c r="U153" s="169"/>
      <c r="V153" s="161"/>
      <c r="W153" s="163"/>
      <c r="X153" s="217"/>
      <c r="Z153" s="161"/>
      <c r="AA153" s="218"/>
    </row>
    <row r="154" spans="3:27" ht="11.25" customHeight="1" x14ac:dyDescent="0.25">
      <c r="C154" s="101" t="s">
        <v>441</v>
      </c>
      <c r="D154" s="224">
        <v>0</v>
      </c>
      <c r="E154" s="459">
        <v>0</v>
      </c>
      <c r="F154" s="225">
        <v>0</v>
      </c>
      <c r="G154" s="227" t="str">
        <f t="shared" si="3"/>
        <v/>
      </c>
      <c r="H154" s="225">
        <v>0</v>
      </c>
      <c r="I154" s="225">
        <v>0</v>
      </c>
      <c r="J154" s="166"/>
      <c r="K154" s="168"/>
      <c r="L154" s="161"/>
      <c r="M154" s="216"/>
      <c r="Q154" s="161"/>
      <c r="R154" s="216"/>
      <c r="S154" s="169"/>
      <c r="T154" s="161"/>
      <c r="U154" s="169"/>
      <c r="V154" s="161"/>
      <c r="W154" s="163"/>
      <c r="X154" s="217"/>
      <c r="Z154" s="161"/>
      <c r="AA154" s="218"/>
    </row>
    <row r="155" spans="3:27" ht="11.25" customHeight="1" x14ac:dyDescent="0.25">
      <c r="C155" s="101" t="s">
        <v>442</v>
      </c>
      <c r="D155" s="224">
        <v>0</v>
      </c>
      <c r="E155" s="459">
        <v>0</v>
      </c>
      <c r="F155" s="225">
        <v>0</v>
      </c>
      <c r="G155" s="227" t="str">
        <f t="shared" si="3"/>
        <v/>
      </c>
      <c r="H155" s="225">
        <v>0</v>
      </c>
      <c r="I155" s="225">
        <v>0</v>
      </c>
      <c r="J155" s="166"/>
      <c r="K155" s="168"/>
      <c r="L155" s="161"/>
      <c r="M155" s="216"/>
      <c r="Q155" s="161"/>
      <c r="R155" s="216"/>
      <c r="S155" s="169"/>
      <c r="T155" s="161"/>
      <c r="U155" s="169"/>
      <c r="V155" s="161"/>
      <c r="W155" s="163"/>
      <c r="X155" s="217"/>
      <c r="Z155" s="161"/>
      <c r="AA155" s="218"/>
    </row>
    <row r="156" spans="3:27" ht="11.25" customHeight="1" x14ac:dyDescent="0.25">
      <c r="C156" s="101" t="s">
        <v>443</v>
      </c>
      <c r="D156" s="224">
        <v>0</v>
      </c>
      <c r="E156" s="459">
        <v>0</v>
      </c>
      <c r="F156" s="225">
        <v>0</v>
      </c>
      <c r="G156" s="227" t="str">
        <f t="shared" si="3"/>
        <v/>
      </c>
      <c r="H156" s="225">
        <v>0</v>
      </c>
      <c r="I156" s="225">
        <v>0</v>
      </c>
      <c r="J156" s="166"/>
      <c r="K156" s="168"/>
      <c r="L156" s="161"/>
      <c r="M156" s="216"/>
      <c r="Q156" s="161"/>
      <c r="R156" s="216"/>
      <c r="S156" s="169"/>
      <c r="T156" s="161"/>
      <c r="U156" s="169"/>
      <c r="V156" s="161"/>
      <c r="W156" s="163"/>
      <c r="X156" s="217"/>
      <c r="Z156" s="161"/>
      <c r="AA156" s="218"/>
    </row>
    <row r="157" spans="3:27" ht="11.25" customHeight="1" x14ac:dyDescent="0.2">
      <c r="C157" s="101" t="s">
        <v>444</v>
      </c>
      <c r="D157" s="471">
        <v>1200</v>
      </c>
      <c r="E157" s="459">
        <v>0</v>
      </c>
      <c r="F157" s="225">
        <v>450</v>
      </c>
      <c r="G157" s="227" t="str">
        <f t="shared" si="3"/>
        <v/>
      </c>
      <c r="H157" s="225">
        <v>450</v>
      </c>
      <c r="I157" s="225">
        <v>700</v>
      </c>
      <c r="J157" s="166"/>
      <c r="K157" s="168"/>
      <c r="L157" s="161"/>
      <c r="M157" s="216"/>
      <c r="Q157" s="161"/>
      <c r="R157" s="216"/>
      <c r="S157" s="169"/>
      <c r="T157" s="161"/>
      <c r="U157" s="169"/>
      <c r="V157" s="161"/>
      <c r="W157" s="163"/>
      <c r="X157" s="217"/>
      <c r="Z157" s="161"/>
      <c r="AA157" s="218"/>
    </row>
    <row r="158" spans="3:27" ht="11.25" customHeight="1" x14ac:dyDescent="0.25">
      <c r="C158" s="101" t="s">
        <v>445</v>
      </c>
      <c r="D158" s="224">
        <v>0</v>
      </c>
      <c r="E158" s="459">
        <v>0</v>
      </c>
      <c r="F158" s="225">
        <v>500</v>
      </c>
      <c r="G158" s="227" t="str">
        <f t="shared" si="3"/>
        <v/>
      </c>
      <c r="H158" s="225">
        <v>500</v>
      </c>
      <c r="I158" s="225">
        <v>0</v>
      </c>
      <c r="J158" s="166"/>
      <c r="K158" s="168"/>
      <c r="L158" s="161"/>
      <c r="M158" s="216"/>
      <c r="Q158" s="161"/>
      <c r="R158" s="216"/>
      <c r="S158" s="169"/>
      <c r="T158" s="161"/>
      <c r="U158" s="169"/>
      <c r="V158" s="161"/>
      <c r="W158" s="163"/>
      <c r="X158" s="217"/>
      <c r="Z158" s="161"/>
      <c r="AA158" s="218"/>
    </row>
    <row r="159" spans="3:27" ht="11.25" customHeight="1" x14ac:dyDescent="0.25">
      <c r="C159" s="101" t="s">
        <v>446</v>
      </c>
      <c r="D159" s="224">
        <v>0</v>
      </c>
      <c r="E159" s="459">
        <v>0</v>
      </c>
      <c r="F159" s="225">
        <v>0</v>
      </c>
      <c r="G159" s="227" t="str">
        <f t="shared" si="3"/>
        <v/>
      </c>
      <c r="H159" s="225">
        <v>0</v>
      </c>
      <c r="I159" s="225">
        <v>0</v>
      </c>
      <c r="J159" s="166"/>
      <c r="K159" s="168"/>
      <c r="L159" s="161"/>
      <c r="M159" s="216"/>
      <c r="Q159" s="161"/>
      <c r="R159" s="216"/>
      <c r="S159" s="169"/>
      <c r="T159" s="161"/>
      <c r="U159" s="169"/>
      <c r="V159" s="161"/>
      <c r="W159" s="163"/>
      <c r="X159" s="217"/>
      <c r="Z159" s="161"/>
      <c r="AA159" s="218"/>
    </row>
    <row r="160" spans="3:27" ht="11.25" customHeight="1" x14ac:dyDescent="0.2">
      <c r="C160" s="101" t="s">
        <v>447</v>
      </c>
      <c r="D160" s="471">
        <v>1916.62</v>
      </c>
      <c r="E160" s="459">
        <v>0</v>
      </c>
      <c r="F160" s="225">
        <v>0</v>
      </c>
      <c r="G160" s="227" t="str">
        <f t="shared" si="3"/>
        <v/>
      </c>
      <c r="H160" s="225">
        <v>0</v>
      </c>
      <c r="I160" s="225">
        <v>0</v>
      </c>
      <c r="J160" s="166"/>
      <c r="K160" s="168"/>
      <c r="L160" s="161"/>
      <c r="M160" s="216"/>
      <c r="Q160" s="161"/>
      <c r="R160" s="216"/>
      <c r="S160" s="169"/>
      <c r="T160" s="161"/>
      <c r="U160" s="169"/>
      <c r="V160" s="161"/>
      <c r="W160" s="163"/>
      <c r="X160" s="217"/>
      <c r="Z160" s="161"/>
      <c r="AA160" s="218"/>
    </row>
    <row r="161" spans="1:27" ht="11.25" customHeight="1" x14ac:dyDescent="0.25">
      <c r="C161" s="101" t="s">
        <v>448</v>
      </c>
      <c r="D161" s="224">
        <v>0</v>
      </c>
      <c r="E161" s="459">
        <v>0</v>
      </c>
      <c r="F161" s="225">
        <v>0</v>
      </c>
      <c r="G161" s="227" t="str">
        <f t="shared" si="3"/>
        <v/>
      </c>
      <c r="H161" s="225">
        <v>0</v>
      </c>
      <c r="I161" s="225">
        <v>0</v>
      </c>
      <c r="J161" s="166"/>
      <c r="K161" s="168"/>
      <c r="L161" s="161"/>
      <c r="M161" s="216"/>
      <c r="Q161" s="161"/>
      <c r="R161" s="216"/>
      <c r="S161" s="169"/>
      <c r="T161" s="161"/>
      <c r="U161" s="169"/>
      <c r="V161" s="161"/>
      <c r="W161" s="163"/>
      <c r="X161" s="217"/>
      <c r="Z161" s="161"/>
      <c r="AA161" s="218"/>
    </row>
    <row r="162" spans="1:27" ht="11.25" customHeight="1" x14ac:dyDescent="0.25">
      <c r="C162" s="101" t="s">
        <v>449</v>
      </c>
      <c r="D162" s="238">
        <v>0</v>
      </c>
      <c r="E162" s="459">
        <v>0</v>
      </c>
      <c r="F162" s="225">
        <v>0</v>
      </c>
      <c r="G162" s="227" t="str">
        <f t="shared" si="3"/>
        <v/>
      </c>
      <c r="H162" s="225">
        <v>0</v>
      </c>
      <c r="I162" s="225">
        <v>0</v>
      </c>
      <c r="J162" s="166"/>
      <c r="K162" s="168"/>
      <c r="L162" s="161"/>
      <c r="M162" s="216"/>
      <c r="Q162" s="161"/>
      <c r="R162" s="216"/>
      <c r="S162" s="169"/>
      <c r="T162" s="161"/>
      <c r="U162" s="169"/>
      <c r="V162" s="161"/>
      <c r="W162" s="163"/>
      <c r="X162" s="217"/>
      <c r="Z162" s="161"/>
      <c r="AA162" s="218"/>
    </row>
    <row r="163" spans="1:27" ht="11.25" customHeight="1" x14ac:dyDescent="0.25">
      <c r="B163" s="230" t="s">
        <v>450</v>
      </c>
      <c r="D163" s="224">
        <f>SUM(D140:D162)</f>
        <v>12542.619999999999</v>
      </c>
      <c r="E163" s="464">
        <f>SUM(E140:E162)</f>
        <v>0</v>
      </c>
      <c r="F163" s="236">
        <f>SUM(F140:F162)</f>
        <v>6375</v>
      </c>
      <c r="G163" s="227" t="str">
        <f t="shared" si="3"/>
        <v/>
      </c>
      <c r="H163" s="236">
        <f>SUM(H139:H162)</f>
        <v>6375</v>
      </c>
      <c r="I163" s="236">
        <f>SUM(I140:I162)</f>
        <v>6230</v>
      </c>
      <c r="J163" s="166"/>
      <c r="K163" s="168"/>
      <c r="L163" s="161"/>
      <c r="M163" s="216"/>
      <c r="Q163" s="161"/>
      <c r="R163" s="216"/>
      <c r="S163" s="169"/>
      <c r="T163" s="161"/>
      <c r="U163" s="169"/>
      <c r="V163" s="161"/>
      <c r="W163" s="163"/>
      <c r="X163" s="217"/>
      <c r="Z163" s="161"/>
      <c r="AA163" s="218"/>
    </row>
    <row r="164" spans="1:27" ht="11.25" customHeight="1" x14ac:dyDescent="0.25">
      <c r="B164" s="101" t="s">
        <v>451</v>
      </c>
      <c r="D164" s="224"/>
      <c r="E164" s="459"/>
      <c r="F164" s="225"/>
      <c r="G164" s="227" t="str">
        <f t="shared" si="3"/>
        <v/>
      </c>
      <c r="H164" s="225"/>
      <c r="I164" s="225"/>
      <c r="J164" s="166"/>
      <c r="K164" s="168"/>
      <c r="L164" s="161"/>
      <c r="M164" s="216"/>
      <c r="Q164" s="161"/>
      <c r="R164" s="216"/>
      <c r="S164" s="169"/>
      <c r="T164" s="161"/>
      <c r="U164" s="169"/>
      <c r="V164" s="161"/>
      <c r="W164" s="163"/>
      <c r="X164" s="217"/>
      <c r="Z164" s="161"/>
      <c r="AA164" s="218"/>
    </row>
    <row r="165" spans="1:27" ht="11.25" customHeight="1" x14ac:dyDescent="0.25">
      <c r="C165" s="101" t="s">
        <v>452</v>
      </c>
      <c r="D165" s="228">
        <v>0</v>
      </c>
      <c r="E165" s="460">
        <v>0</v>
      </c>
      <c r="F165" s="229">
        <v>0</v>
      </c>
      <c r="G165" s="227" t="str">
        <f t="shared" si="3"/>
        <v/>
      </c>
      <c r="H165" s="229">
        <v>0</v>
      </c>
      <c r="I165" s="229">
        <v>0</v>
      </c>
      <c r="J165" s="166"/>
      <c r="K165" s="168"/>
      <c r="L165" s="161"/>
      <c r="M165" s="216"/>
      <c r="Q165" s="161"/>
      <c r="R165" s="216"/>
      <c r="S165" s="169"/>
      <c r="T165" s="161"/>
      <c r="U165" s="169"/>
      <c r="V165" s="161"/>
      <c r="W165" s="163"/>
      <c r="X165" s="217"/>
      <c r="Z165" s="161"/>
      <c r="AA165" s="218"/>
    </row>
    <row r="166" spans="1:27" ht="11.25" customHeight="1" thickBot="1" x14ac:dyDescent="0.3">
      <c r="B166" s="230" t="s">
        <v>453</v>
      </c>
      <c r="D166" s="214">
        <f>SUM(D164:D165)</f>
        <v>0</v>
      </c>
      <c r="E166" s="461">
        <f>SUM(E164:E165)</f>
        <v>0</v>
      </c>
      <c r="F166" s="231">
        <f>SUM(F164:F165)</f>
        <v>0</v>
      </c>
      <c r="G166" s="227" t="str">
        <f t="shared" si="3"/>
        <v/>
      </c>
      <c r="H166" s="231">
        <f>SUM(H164:H165)</f>
        <v>0</v>
      </c>
      <c r="I166" s="231">
        <f>SUM(I164:I165)</f>
        <v>0</v>
      </c>
      <c r="J166" s="166"/>
      <c r="K166" s="168"/>
      <c r="L166" s="161"/>
      <c r="M166" s="216"/>
      <c r="Q166" s="161"/>
      <c r="R166" s="216"/>
      <c r="S166" s="169"/>
      <c r="T166" s="161"/>
      <c r="U166" s="169"/>
      <c r="V166" s="161"/>
      <c r="W166" s="163"/>
      <c r="X166" s="217"/>
      <c r="Z166" s="161"/>
      <c r="AA166" s="218"/>
    </row>
    <row r="167" spans="1:27" ht="11.25" customHeight="1" thickTop="1" x14ac:dyDescent="0.25">
      <c r="A167" s="101" t="s">
        <v>454</v>
      </c>
      <c r="D167" s="234">
        <f>D163+D166</f>
        <v>12542.619999999999</v>
      </c>
      <c r="E167" s="463">
        <f>E163+E166</f>
        <v>0</v>
      </c>
      <c r="F167" s="235">
        <f>F163+F166</f>
        <v>6375</v>
      </c>
      <c r="G167" s="227" t="str">
        <f t="shared" si="3"/>
        <v/>
      </c>
      <c r="H167" s="235">
        <f>H163+H166</f>
        <v>6375</v>
      </c>
      <c r="I167" s="235">
        <f>I163+I166</f>
        <v>6230</v>
      </c>
      <c r="J167" s="166"/>
      <c r="K167" s="168"/>
      <c r="L167" s="161"/>
      <c r="M167" s="216"/>
      <c r="Q167" s="161"/>
      <c r="R167" s="216"/>
      <c r="S167" s="169"/>
      <c r="T167" s="161"/>
      <c r="U167" s="169"/>
      <c r="V167" s="161"/>
      <c r="W167" s="163"/>
      <c r="X167" s="217"/>
      <c r="Z167" s="161"/>
      <c r="AA167" s="218"/>
    </row>
    <row r="168" spans="1:27" ht="11.25" customHeight="1" x14ac:dyDescent="0.25">
      <c r="D168" s="224"/>
      <c r="F168" s="162"/>
      <c r="G168" s="227" t="str">
        <f t="shared" si="3"/>
        <v/>
      </c>
      <c r="H168" s="162"/>
      <c r="I168" s="162"/>
      <c r="J168" s="166"/>
      <c r="K168" s="168"/>
      <c r="L168" s="161"/>
      <c r="M168" s="216"/>
      <c r="Q168" s="161"/>
      <c r="R168" s="216"/>
      <c r="S168" s="169"/>
      <c r="T168" s="161"/>
      <c r="U168" s="169"/>
      <c r="V168" s="161"/>
      <c r="W168" s="163"/>
      <c r="X168" s="217"/>
      <c r="Z168" s="161"/>
      <c r="AA168" s="218"/>
    </row>
    <row r="169" spans="1:27" ht="11.25" customHeight="1" x14ac:dyDescent="0.25">
      <c r="A169" s="240" t="s">
        <v>455</v>
      </c>
      <c r="D169" s="224"/>
      <c r="E169" s="459"/>
      <c r="F169" s="225"/>
      <c r="G169" s="227" t="str">
        <f t="shared" si="3"/>
        <v/>
      </c>
      <c r="H169" s="225"/>
      <c r="I169" s="225"/>
      <c r="J169" s="166"/>
      <c r="K169" s="168"/>
      <c r="L169" s="161"/>
      <c r="M169" s="216"/>
      <c r="Q169" s="161"/>
      <c r="R169" s="216"/>
      <c r="S169" s="169"/>
      <c r="T169" s="161"/>
      <c r="U169" s="169"/>
      <c r="V169" s="161"/>
      <c r="W169" s="163"/>
      <c r="X169" s="217"/>
      <c r="Z169" s="161"/>
      <c r="AA169" s="218"/>
    </row>
    <row r="170" spans="1:27" ht="11.25" customHeight="1" x14ac:dyDescent="0.25">
      <c r="B170" s="101" t="s">
        <v>456</v>
      </c>
      <c r="D170" s="224"/>
      <c r="E170" s="459"/>
      <c r="F170" s="225"/>
      <c r="G170" s="227" t="str">
        <f t="shared" si="3"/>
        <v/>
      </c>
      <c r="H170" s="225"/>
      <c r="I170" s="225"/>
      <c r="J170" s="166"/>
      <c r="K170" s="168"/>
      <c r="L170" s="161"/>
      <c r="M170" s="216"/>
      <c r="Q170" s="161"/>
      <c r="R170" s="216"/>
      <c r="S170" s="169"/>
      <c r="T170" s="161"/>
      <c r="U170" s="169"/>
      <c r="V170" s="161"/>
      <c r="W170" s="163"/>
      <c r="X170" s="217"/>
      <c r="Z170" s="161"/>
      <c r="AA170" s="218"/>
    </row>
    <row r="171" spans="1:27" ht="11.25" customHeight="1" x14ac:dyDescent="0.25">
      <c r="C171" s="101" t="s">
        <v>457</v>
      </c>
      <c r="D171" s="237">
        <v>0</v>
      </c>
      <c r="E171" s="459">
        <v>0</v>
      </c>
      <c r="F171" s="225">
        <v>0</v>
      </c>
      <c r="G171" s="227" t="str">
        <f t="shared" si="3"/>
        <v/>
      </c>
      <c r="H171" s="225">
        <v>0</v>
      </c>
      <c r="I171" s="225">
        <v>0</v>
      </c>
      <c r="J171" s="166"/>
      <c r="K171" s="168"/>
      <c r="L171" s="161"/>
      <c r="M171" s="216"/>
      <c r="Q171" s="161"/>
      <c r="R171" s="216"/>
      <c r="S171" s="169"/>
      <c r="T171" s="161"/>
      <c r="U171" s="169"/>
      <c r="V171" s="161"/>
      <c r="W171" s="163"/>
      <c r="X171" s="217"/>
      <c r="Z171" s="161"/>
      <c r="AA171" s="218"/>
    </row>
    <row r="172" spans="1:27" ht="11.25" customHeight="1" x14ac:dyDescent="0.2">
      <c r="C172" s="101" t="s">
        <v>458</v>
      </c>
      <c r="D172" s="471">
        <v>400</v>
      </c>
      <c r="E172" s="459">
        <v>0</v>
      </c>
      <c r="F172" s="225">
        <v>800</v>
      </c>
      <c r="G172" s="227" t="str">
        <f t="shared" si="3"/>
        <v/>
      </c>
      <c r="H172" s="225">
        <v>400</v>
      </c>
      <c r="I172" s="225">
        <v>400</v>
      </c>
      <c r="J172" s="166"/>
      <c r="K172" s="168"/>
      <c r="L172" s="161"/>
      <c r="M172" s="216"/>
      <c r="Q172" s="161"/>
      <c r="R172" s="216"/>
      <c r="S172" s="169"/>
      <c r="T172" s="161"/>
      <c r="U172" s="169"/>
      <c r="V172" s="161"/>
      <c r="W172" s="163"/>
      <c r="X172" s="217"/>
      <c r="Z172" s="161"/>
      <c r="AA172" s="218"/>
    </row>
    <row r="173" spans="1:27" ht="11.25" customHeight="1" x14ac:dyDescent="0.25">
      <c r="C173" s="101" t="s">
        <v>459</v>
      </c>
      <c r="D173" s="237">
        <v>0</v>
      </c>
      <c r="E173" s="459">
        <v>0</v>
      </c>
      <c r="F173" s="225">
        <v>0</v>
      </c>
      <c r="G173" s="227" t="str">
        <f t="shared" si="3"/>
        <v/>
      </c>
      <c r="H173" s="225">
        <v>0</v>
      </c>
      <c r="I173" s="225">
        <v>0</v>
      </c>
      <c r="J173" s="166"/>
      <c r="K173" s="168"/>
      <c r="L173" s="161"/>
      <c r="M173" s="216"/>
      <c r="Q173" s="161"/>
      <c r="R173" s="216"/>
      <c r="S173" s="169"/>
      <c r="T173" s="161"/>
      <c r="U173" s="169"/>
      <c r="V173" s="161"/>
      <c r="W173" s="163"/>
      <c r="X173" s="217"/>
      <c r="Z173" s="161"/>
      <c r="AA173" s="218"/>
    </row>
    <row r="174" spans="1:27" ht="11.25" customHeight="1" x14ac:dyDescent="0.2">
      <c r="C174" s="101" t="s">
        <v>460</v>
      </c>
      <c r="D174" s="471">
        <v>260</v>
      </c>
      <c r="E174" s="459">
        <v>0</v>
      </c>
      <c r="F174" s="225">
        <v>0</v>
      </c>
      <c r="G174" s="227" t="str">
        <f t="shared" si="3"/>
        <v/>
      </c>
      <c r="H174" s="225">
        <v>0</v>
      </c>
      <c r="I174" s="225">
        <v>0</v>
      </c>
      <c r="J174" s="166"/>
      <c r="K174" s="168"/>
      <c r="L174" s="161"/>
      <c r="M174" s="216"/>
      <c r="Q174" s="161"/>
      <c r="R174" s="216"/>
      <c r="S174" s="169"/>
      <c r="T174" s="161"/>
      <c r="U174" s="169"/>
      <c r="V174" s="161"/>
      <c r="W174" s="163"/>
      <c r="X174" s="217"/>
      <c r="Z174" s="161"/>
      <c r="AA174" s="218"/>
    </row>
    <row r="175" spans="1:27" ht="11.25" customHeight="1" x14ac:dyDescent="0.25">
      <c r="C175" s="101" t="s">
        <v>461</v>
      </c>
      <c r="D175" s="237">
        <v>0</v>
      </c>
      <c r="E175" s="459">
        <v>0</v>
      </c>
      <c r="F175" s="225">
        <v>0</v>
      </c>
      <c r="G175" s="227" t="str">
        <f t="shared" si="3"/>
        <v/>
      </c>
      <c r="H175" s="225">
        <v>0</v>
      </c>
      <c r="I175" s="225">
        <v>0</v>
      </c>
      <c r="J175" s="166"/>
      <c r="K175" s="168"/>
      <c r="L175" s="161"/>
      <c r="M175" s="216"/>
      <c r="Q175" s="161"/>
      <c r="R175" s="216"/>
      <c r="S175" s="169"/>
      <c r="T175" s="161"/>
      <c r="U175" s="169"/>
      <c r="V175" s="161"/>
      <c r="W175" s="163"/>
      <c r="X175" s="217"/>
      <c r="Z175" s="161"/>
      <c r="AA175" s="218"/>
    </row>
    <row r="176" spans="1:27" ht="11.25" customHeight="1" x14ac:dyDescent="0.25">
      <c r="C176" s="101" t="s">
        <v>462</v>
      </c>
      <c r="D176" s="237">
        <v>280.5</v>
      </c>
      <c r="E176" s="459">
        <v>200</v>
      </c>
      <c r="F176" s="225">
        <v>0</v>
      </c>
      <c r="G176" s="227">
        <f t="shared" si="3"/>
        <v>1.4025000000000001</v>
      </c>
      <c r="H176" s="225">
        <v>0</v>
      </c>
      <c r="I176" s="225">
        <v>0</v>
      </c>
      <c r="J176" s="166"/>
      <c r="K176" s="168"/>
      <c r="L176" s="161"/>
      <c r="M176" s="216"/>
      <c r="Q176" s="161"/>
      <c r="R176" s="216"/>
      <c r="S176" s="169"/>
      <c r="T176" s="161"/>
      <c r="U176" s="169"/>
      <c r="V176" s="161"/>
      <c r="W176" s="163"/>
      <c r="X176" s="217"/>
      <c r="Z176" s="161"/>
      <c r="AA176" s="218"/>
    </row>
    <row r="177" spans="2:27" ht="11.25" customHeight="1" x14ac:dyDescent="0.25">
      <c r="C177" s="101" t="s">
        <v>463</v>
      </c>
      <c r="D177" s="237">
        <v>0</v>
      </c>
      <c r="E177" s="459">
        <v>0</v>
      </c>
      <c r="F177" s="225">
        <v>0</v>
      </c>
      <c r="G177" s="227" t="str">
        <f t="shared" si="3"/>
        <v/>
      </c>
      <c r="H177" s="225">
        <v>0</v>
      </c>
      <c r="I177" s="225">
        <v>0</v>
      </c>
      <c r="J177" s="166"/>
      <c r="K177" s="168"/>
      <c r="L177" s="161"/>
      <c r="M177" s="216"/>
      <c r="Q177" s="161"/>
      <c r="R177" s="216"/>
      <c r="S177" s="169"/>
      <c r="T177" s="161"/>
      <c r="U177" s="169"/>
      <c r="V177" s="161"/>
      <c r="W177" s="163"/>
      <c r="X177" s="217"/>
      <c r="Z177" s="161"/>
      <c r="AA177" s="218"/>
    </row>
    <row r="178" spans="2:27" ht="11.25" customHeight="1" x14ac:dyDescent="0.25">
      <c r="C178" s="101" t="s">
        <v>464</v>
      </c>
      <c r="D178" s="238">
        <v>0</v>
      </c>
      <c r="E178" s="459">
        <v>0</v>
      </c>
      <c r="F178" s="225">
        <v>0</v>
      </c>
      <c r="G178" s="227" t="str">
        <f t="shared" si="3"/>
        <v/>
      </c>
      <c r="H178" s="225">
        <v>0</v>
      </c>
      <c r="I178" s="225">
        <v>0</v>
      </c>
      <c r="J178" s="166"/>
      <c r="K178" s="168"/>
      <c r="L178" s="161"/>
      <c r="M178" s="216"/>
      <c r="Q178" s="161"/>
      <c r="R178" s="216"/>
      <c r="S178" s="169"/>
      <c r="T178" s="161"/>
      <c r="U178" s="169"/>
      <c r="V178" s="161"/>
      <c r="W178" s="163"/>
      <c r="X178" s="217"/>
      <c r="Z178" s="161"/>
      <c r="AA178" s="218"/>
    </row>
    <row r="179" spans="2:27" ht="11.25" customHeight="1" x14ac:dyDescent="0.25">
      <c r="B179" s="230" t="s">
        <v>465</v>
      </c>
      <c r="D179" s="224">
        <f>SUM(D170:D178)</f>
        <v>940.5</v>
      </c>
      <c r="E179" s="464">
        <f>SUM(E170:E178)</f>
        <v>200</v>
      </c>
      <c r="F179" s="236">
        <f>SUM(F170:F178)</f>
        <v>800</v>
      </c>
      <c r="G179" s="227">
        <f t="shared" si="3"/>
        <v>4.7024999999999997</v>
      </c>
      <c r="H179" s="236">
        <f>SUM(H170:H178)</f>
        <v>400</v>
      </c>
      <c r="I179" s="236">
        <f>SUM(I170:I178)</f>
        <v>400</v>
      </c>
      <c r="J179" s="166"/>
      <c r="K179" s="168"/>
      <c r="L179" s="161"/>
      <c r="M179" s="216"/>
      <c r="Q179" s="161"/>
      <c r="R179" s="216"/>
      <c r="S179" s="169"/>
      <c r="T179" s="161"/>
      <c r="U179" s="169"/>
      <c r="V179" s="161"/>
      <c r="W179" s="163"/>
      <c r="X179" s="217"/>
      <c r="Z179" s="161"/>
      <c r="AA179" s="218"/>
    </row>
    <row r="180" spans="2:27" ht="11.25" customHeight="1" x14ac:dyDescent="0.25">
      <c r="B180" s="101" t="s">
        <v>466</v>
      </c>
      <c r="D180" s="532"/>
      <c r="E180" s="459"/>
      <c r="F180" s="225"/>
      <c r="G180" s="227" t="str">
        <f t="shared" si="3"/>
        <v/>
      </c>
      <c r="H180" s="225"/>
      <c r="I180" s="225"/>
      <c r="J180" s="166"/>
      <c r="K180" s="168"/>
      <c r="L180" s="161"/>
      <c r="M180" s="216"/>
      <c r="Q180" s="161"/>
      <c r="R180" s="216"/>
      <c r="S180" s="169"/>
      <c r="T180" s="161"/>
      <c r="U180" s="169"/>
      <c r="V180" s="161"/>
      <c r="W180" s="163"/>
      <c r="X180" s="217"/>
      <c r="Z180" s="161"/>
      <c r="AA180" s="218"/>
    </row>
    <row r="181" spans="2:27" ht="11.25" customHeight="1" x14ac:dyDescent="0.25">
      <c r="C181" s="101" t="s">
        <v>467</v>
      </c>
      <c r="D181" s="532">
        <v>14290.66</v>
      </c>
      <c r="E181" s="459">
        <v>0</v>
      </c>
      <c r="F181" s="225">
        <v>12500</v>
      </c>
      <c r="G181" s="227" t="str">
        <f t="shared" si="3"/>
        <v/>
      </c>
      <c r="H181" s="225">
        <v>12500</v>
      </c>
      <c r="I181" s="225">
        <v>12000</v>
      </c>
      <c r="J181" s="166"/>
      <c r="K181" s="168"/>
      <c r="L181" s="161"/>
      <c r="M181" s="216"/>
      <c r="Q181" s="161"/>
      <c r="R181" s="216"/>
      <c r="S181" s="169"/>
      <c r="T181" s="161"/>
      <c r="U181" s="169"/>
      <c r="V181" s="161"/>
      <c r="W181" s="163"/>
      <c r="X181" s="217"/>
      <c r="Z181" s="161"/>
      <c r="AA181" s="218"/>
    </row>
    <row r="182" spans="2:27" ht="11.25" customHeight="1" x14ac:dyDescent="0.25">
      <c r="B182" s="230" t="s">
        <v>468</v>
      </c>
      <c r="D182" s="533">
        <f>SUM(D180:D181)</f>
        <v>14290.66</v>
      </c>
      <c r="E182" s="461">
        <f>SUM(E180:E181)</f>
        <v>0</v>
      </c>
      <c r="F182" s="231">
        <f>SUM(F180:F181)</f>
        <v>12500</v>
      </c>
      <c r="G182" s="227" t="str">
        <f t="shared" si="3"/>
        <v/>
      </c>
      <c r="H182" s="231">
        <f>SUM(H180:H181)</f>
        <v>12500</v>
      </c>
      <c r="I182" s="231">
        <f>SUM(I180:I181)</f>
        <v>12000</v>
      </c>
      <c r="J182" s="166"/>
      <c r="K182" s="168"/>
      <c r="L182" s="161"/>
      <c r="M182" s="216"/>
      <c r="Q182" s="161"/>
      <c r="R182" s="216"/>
      <c r="S182" s="169"/>
      <c r="T182" s="161"/>
      <c r="U182" s="169"/>
      <c r="V182" s="161"/>
      <c r="W182" s="163"/>
      <c r="X182" s="217"/>
      <c r="Z182" s="161"/>
      <c r="AA182" s="218"/>
    </row>
    <row r="183" spans="2:27" ht="11.25" customHeight="1" x14ac:dyDescent="0.25">
      <c r="B183" s="101" t="s">
        <v>469</v>
      </c>
      <c r="D183" s="224"/>
      <c r="E183" s="459"/>
      <c r="F183" s="225"/>
      <c r="G183" s="227" t="str">
        <f t="shared" si="3"/>
        <v/>
      </c>
      <c r="H183" s="225"/>
      <c r="I183" s="225"/>
      <c r="J183" s="166"/>
      <c r="K183" s="168"/>
      <c r="L183" s="161"/>
      <c r="M183" s="216"/>
      <c r="Q183" s="161"/>
      <c r="R183" s="216"/>
      <c r="S183" s="169"/>
      <c r="T183" s="161"/>
      <c r="U183" s="169"/>
      <c r="V183" s="161"/>
      <c r="W183" s="163"/>
      <c r="X183" s="217"/>
      <c r="Z183" s="161"/>
      <c r="AA183" s="218"/>
    </row>
    <row r="184" spans="2:27" ht="11.25" customHeight="1" x14ac:dyDescent="0.25">
      <c r="C184" s="101" t="s">
        <v>470</v>
      </c>
      <c r="D184" s="224">
        <v>0</v>
      </c>
      <c r="E184" s="459">
        <v>0</v>
      </c>
      <c r="F184" s="225">
        <v>0</v>
      </c>
      <c r="G184" s="227" t="str">
        <f t="shared" si="3"/>
        <v/>
      </c>
      <c r="H184" s="225">
        <v>0</v>
      </c>
      <c r="I184" s="225">
        <v>0</v>
      </c>
      <c r="J184" s="166"/>
      <c r="K184" s="168"/>
      <c r="L184" s="161"/>
      <c r="M184" s="216"/>
      <c r="Q184" s="161"/>
      <c r="R184" s="216"/>
      <c r="S184" s="169"/>
      <c r="T184" s="161"/>
      <c r="U184" s="169"/>
      <c r="V184" s="161"/>
      <c r="W184" s="163"/>
      <c r="X184" s="217"/>
      <c r="Z184" s="161"/>
      <c r="AA184" s="218"/>
    </row>
    <row r="185" spans="2:27" ht="11.25" customHeight="1" x14ac:dyDescent="0.25">
      <c r="C185" s="101" t="s">
        <v>471</v>
      </c>
      <c r="D185" s="224">
        <v>0</v>
      </c>
      <c r="E185" s="459">
        <v>0</v>
      </c>
      <c r="F185" s="225">
        <v>0</v>
      </c>
      <c r="G185" s="227" t="str">
        <f t="shared" si="3"/>
        <v/>
      </c>
      <c r="H185" s="225">
        <v>0</v>
      </c>
      <c r="I185" s="225">
        <v>0</v>
      </c>
      <c r="J185" s="166"/>
      <c r="K185" s="168"/>
      <c r="L185" s="161"/>
      <c r="M185" s="216"/>
      <c r="Q185" s="161"/>
      <c r="R185" s="216"/>
      <c r="S185" s="169"/>
      <c r="T185" s="161"/>
      <c r="U185" s="169"/>
      <c r="V185" s="161"/>
      <c r="W185" s="163"/>
      <c r="X185" s="217"/>
      <c r="Z185" s="161"/>
      <c r="AA185" s="218"/>
    </row>
    <row r="186" spans="2:27" ht="11.25" customHeight="1" x14ac:dyDescent="0.25">
      <c r="C186" s="101" t="s">
        <v>472</v>
      </c>
      <c r="D186" s="224">
        <v>0</v>
      </c>
      <c r="E186" s="459">
        <v>0</v>
      </c>
      <c r="F186" s="225">
        <v>0</v>
      </c>
      <c r="G186" s="227" t="str">
        <f t="shared" si="3"/>
        <v/>
      </c>
      <c r="H186" s="225">
        <v>0</v>
      </c>
      <c r="I186" s="225">
        <v>0</v>
      </c>
      <c r="J186" s="166"/>
      <c r="K186" s="168"/>
      <c r="L186" s="161"/>
      <c r="M186" s="216"/>
      <c r="Q186" s="161"/>
      <c r="R186" s="216"/>
      <c r="S186" s="169"/>
      <c r="T186" s="161"/>
      <c r="U186" s="169"/>
      <c r="V186" s="161"/>
      <c r="W186" s="163"/>
      <c r="X186" s="217"/>
      <c r="Z186" s="161"/>
      <c r="AA186" s="218"/>
    </row>
    <row r="187" spans="2:27" ht="11.25" customHeight="1" x14ac:dyDescent="0.25">
      <c r="C187" s="101" t="s">
        <v>473</v>
      </c>
      <c r="D187" s="228">
        <v>0</v>
      </c>
      <c r="E187" s="460">
        <v>0</v>
      </c>
      <c r="F187" s="229">
        <v>0</v>
      </c>
      <c r="G187" s="227" t="str">
        <f t="shared" si="3"/>
        <v/>
      </c>
      <c r="H187" s="229">
        <v>0</v>
      </c>
      <c r="I187" s="229">
        <v>0</v>
      </c>
      <c r="J187" s="166"/>
      <c r="K187" s="168"/>
      <c r="L187" s="161"/>
      <c r="M187" s="216"/>
      <c r="Q187" s="161"/>
      <c r="R187" s="216"/>
      <c r="S187" s="169"/>
      <c r="T187" s="161"/>
      <c r="U187" s="169"/>
      <c r="V187" s="161"/>
      <c r="W187" s="163"/>
      <c r="X187" s="217"/>
      <c r="Z187" s="161"/>
      <c r="AA187" s="218"/>
    </row>
    <row r="188" spans="2:27" ht="11.25" customHeight="1" x14ac:dyDescent="0.25">
      <c r="B188" s="230" t="s">
        <v>474</v>
      </c>
      <c r="D188" s="214">
        <f>SUM(D183:D187)</f>
        <v>0</v>
      </c>
      <c r="E188" s="461">
        <f>SUM(E183:E187)</f>
        <v>0</v>
      </c>
      <c r="F188" s="231">
        <f>SUM(F183:F187)</f>
        <v>0</v>
      </c>
      <c r="G188" s="227" t="str">
        <f t="shared" si="3"/>
        <v/>
      </c>
      <c r="H188" s="231">
        <f>SUM(H183:H187)</f>
        <v>0</v>
      </c>
      <c r="I188" s="231">
        <f>SUM(I183:I187)</f>
        <v>0</v>
      </c>
      <c r="J188" s="166"/>
      <c r="K188" s="168"/>
      <c r="L188" s="161"/>
      <c r="M188" s="216"/>
      <c r="Q188" s="161"/>
      <c r="R188" s="216"/>
      <c r="S188" s="169"/>
      <c r="T188" s="161"/>
      <c r="U188" s="169"/>
      <c r="V188" s="161"/>
      <c r="W188" s="163"/>
      <c r="X188" s="217"/>
      <c r="Z188" s="161"/>
      <c r="AA188" s="218"/>
    </row>
    <row r="189" spans="2:27" ht="11.25" customHeight="1" x14ac:dyDescent="0.25">
      <c r="B189" s="101" t="s">
        <v>475</v>
      </c>
      <c r="D189" s="224"/>
      <c r="E189" s="459"/>
      <c r="F189" s="225"/>
      <c r="G189" s="227" t="str">
        <f t="shared" si="3"/>
        <v/>
      </c>
      <c r="H189" s="225"/>
      <c r="I189" s="225"/>
      <c r="J189" s="166"/>
      <c r="K189" s="168"/>
      <c r="L189" s="161"/>
      <c r="M189" s="216"/>
      <c r="Q189" s="161"/>
      <c r="R189" s="216"/>
      <c r="S189" s="169"/>
      <c r="T189" s="161"/>
      <c r="U189" s="169"/>
      <c r="V189" s="161"/>
      <c r="W189" s="163"/>
      <c r="X189" s="217"/>
      <c r="Z189" s="161"/>
      <c r="AA189" s="218"/>
    </row>
    <row r="190" spans="2:27" ht="11.25" customHeight="1" x14ac:dyDescent="0.2">
      <c r="C190" s="101" t="s">
        <v>476</v>
      </c>
      <c r="D190" s="471">
        <v>384.63</v>
      </c>
      <c r="E190" s="459">
        <v>61</v>
      </c>
      <c r="F190" s="225">
        <v>0</v>
      </c>
      <c r="G190" s="227">
        <f t="shared" si="3"/>
        <v>6.3054098360655733</v>
      </c>
      <c r="H190" s="225">
        <v>0</v>
      </c>
      <c r="I190" s="225">
        <v>0</v>
      </c>
      <c r="J190" s="166"/>
      <c r="K190" s="168"/>
      <c r="L190" s="161"/>
      <c r="M190" s="216"/>
      <c r="Q190" s="161"/>
      <c r="R190" s="216"/>
      <c r="S190" s="169"/>
      <c r="T190" s="161"/>
      <c r="U190" s="169"/>
      <c r="V190" s="161"/>
      <c r="W190" s="163"/>
      <c r="X190" s="217"/>
      <c r="Z190" s="161"/>
      <c r="AA190" s="218"/>
    </row>
    <row r="191" spans="2:27" ht="11.25" customHeight="1" x14ac:dyDescent="0.2">
      <c r="C191" s="101" t="s">
        <v>477</v>
      </c>
      <c r="D191" s="471">
        <v>42.74</v>
      </c>
      <c r="E191" s="459">
        <v>0</v>
      </c>
      <c r="F191" s="225">
        <v>0</v>
      </c>
      <c r="G191" s="227" t="str">
        <f t="shared" si="3"/>
        <v/>
      </c>
      <c r="H191" s="225">
        <v>0</v>
      </c>
      <c r="I191" s="225">
        <v>0</v>
      </c>
      <c r="J191" s="166"/>
      <c r="K191" s="168"/>
      <c r="L191" s="161"/>
      <c r="M191" s="216"/>
      <c r="Q191" s="161"/>
      <c r="R191" s="216"/>
      <c r="S191" s="169"/>
      <c r="T191" s="161"/>
      <c r="U191" s="169"/>
      <c r="V191" s="161"/>
      <c r="W191" s="163"/>
      <c r="X191" s="217"/>
      <c r="Z191" s="161"/>
      <c r="AA191" s="218"/>
    </row>
    <row r="192" spans="2:27" ht="11.25" customHeight="1" x14ac:dyDescent="0.2">
      <c r="C192" s="101" t="s">
        <v>478</v>
      </c>
      <c r="D192" s="471">
        <v>25</v>
      </c>
      <c r="E192" s="459">
        <v>0</v>
      </c>
      <c r="F192" s="225">
        <v>0</v>
      </c>
      <c r="G192" s="227" t="str">
        <f t="shared" si="3"/>
        <v/>
      </c>
      <c r="H192" s="225">
        <v>0</v>
      </c>
      <c r="I192" s="225">
        <v>0</v>
      </c>
      <c r="J192" s="166"/>
      <c r="K192" s="168"/>
      <c r="L192" s="230"/>
      <c r="M192" s="216"/>
      <c r="Q192" s="161"/>
      <c r="R192" s="216"/>
      <c r="S192" s="169"/>
      <c r="T192" s="161"/>
      <c r="U192" s="169"/>
      <c r="V192" s="161"/>
      <c r="W192" s="163"/>
      <c r="X192" s="217"/>
      <c r="Z192" s="161"/>
      <c r="AA192" s="218"/>
    </row>
    <row r="193" spans="2:27" ht="11.25" customHeight="1" x14ac:dyDescent="0.25">
      <c r="C193" s="101" t="s">
        <v>479</v>
      </c>
      <c r="D193" s="224">
        <v>0</v>
      </c>
      <c r="E193" s="459">
        <v>0</v>
      </c>
      <c r="F193" s="225">
        <v>0</v>
      </c>
      <c r="G193" s="227" t="str">
        <f t="shared" si="3"/>
        <v/>
      </c>
      <c r="H193" s="225">
        <v>0</v>
      </c>
      <c r="I193" s="225">
        <v>0</v>
      </c>
      <c r="J193" s="166"/>
      <c r="K193" s="168"/>
      <c r="L193" s="230"/>
      <c r="M193" s="216"/>
      <c r="Q193" s="161"/>
      <c r="R193" s="216"/>
      <c r="S193" s="169"/>
      <c r="T193" s="161"/>
      <c r="U193" s="169"/>
      <c r="V193" s="161"/>
      <c r="W193" s="163"/>
      <c r="X193" s="217"/>
      <c r="Z193" s="161"/>
      <c r="AA193" s="218"/>
    </row>
    <row r="194" spans="2:27" ht="11.25" customHeight="1" x14ac:dyDescent="0.25">
      <c r="C194" s="101" t="s">
        <v>480</v>
      </c>
      <c r="D194" s="224">
        <v>0</v>
      </c>
      <c r="E194" s="459">
        <v>0</v>
      </c>
      <c r="F194" s="225">
        <v>0</v>
      </c>
      <c r="G194" s="227" t="str">
        <f t="shared" si="3"/>
        <v/>
      </c>
      <c r="H194" s="225">
        <v>0</v>
      </c>
      <c r="I194" s="225">
        <v>0</v>
      </c>
      <c r="J194" s="166"/>
      <c r="K194" s="168"/>
      <c r="L194" s="230"/>
      <c r="M194" s="216"/>
      <c r="Q194" s="161"/>
      <c r="R194" s="216"/>
      <c r="S194" s="169"/>
      <c r="T194" s="161"/>
      <c r="U194" s="169"/>
      <c r="V194" s="161"/>
      <c r="W194" s="163"/>
      <c r="X194" s="217"/>
      <c r="Z194" s="161"/>
      <c r="AA194" s="218"/>
    </row>
    <row r="195" spans="2:27" ht="11.25" customHeight="1" x14ac:dyDescent="0.25">
      <c r="C195" s="101" t="s">
        <v>481</v>
      </c>
      <c r="D195" s="224">
        <v>0</v>
      </c>
      <c r="E195" s="459">
        <v>0</v>
      </c>
      <c r="F195" s="225">
        <v>0</v>
      </c>
      <c r="G195" s="227" t="str">
        <f t="shared" si="3"/>
        <v/>
      </c>
      <c r="H195" s="225">
        <v>0</v>
      </c>
      <c r="I195" s="225">
        <v>0</v>
      </c>
      <c r="J195" s="166"/>
      <c r="K195" s="168"/>
      <c r="L195" s="230"/>
      <c r="M195" s="216"/>
      <c r="Q195" s="161"/>
      <c r="R195" s="216"/>
      <c r="S195" s="169"/>
      <c r="T195" s="161"/>
      <c r="U195" s="169"/>
      <c r="V195" s="161"/>
      <c r="W195" s="163"/>
      <c r="X195" s="217"/>
      <c r="Z195" s="161"/>
      <c r="AA195" s="218"/>
    </row>
    <row r="196" spans="2:27" ht="11.25" customHeight="1" x14ac:dyDescent="0.25">
      <c r="C196" s="101" t="s">
        <v>482</v>
      </c>
      <c r="D196" s="224">
        <v>0</v>
      </c>
      <c r="E196" s="459">
        <v>0</v>
      </c>
      <c r="F196" s="225">
        <v>0</v>
      </c>
      <c r="G196" s="227" t="str">
        <f t="shared" si="3"/>
        <v/>
      </c>
      <c r="H196" s="225">
        <v>0</v>
      </c>
      <c r="I196" s="225">
        <v>0</v>
      </c>
      <c r="J196" s="166"/>
      <c r="K196" s="168"/>
      <c r="L196" s="230"/>
      <c r="M196" s="216"/>
      <c r="Q196" s="161"/>
      <c r="R196" s="216"/>
      <c r="S196" s="169"/>
      <c r="T196" s="161"/>
      <c r="U196" s="169"/>
      <c r="V196" s="161"/>
      <c r="W196" s="163"/>
      <c r="X196" s="217"/>
      <c r="Z196" s="161"/>
      <c r="AA196" s="218"/>
    </row>
    <row r="197" spans="2:27" ht="11.25" customHeight="1" x14ac:dyDescent="0.25">
      <c r="B197" s="230" t="s">
        <v>483</v>
      </c>
      <c r="D197" s="214">
        <f>SUM(D190:D196)</f>
        <v>452.37</v>
      </c>
      <c r="E197" s="461">
        <f>SUM(E190:E196)</f>
        <v>61</v>
      </c>
      <c r="F197" s="231">
        <f>SUM(F190:F196)</f>
        <v>0</v>
      </c>
      <c r="G197" s="227">
        <f t="shared" si="3"/>
        <v>7.4159016393442627</v>
      </c>
      <c r="H197" s="231">
        <f>SUM(H190:H196)</f>
        <v>0</v>
      </c>
      <c r="I197" s="231">
        <f>SUM(I190:I196)</f>
        <v>0</v>
      </c>
      <c r="J197" s="166"/>
      <c r="K197" s="168"/>
      <c r="L197" s="230"/>
      <c r="M197" s="216"/>
      <c r="Q197" s="161"/>
      <c r="R197" s="216"/>
      <c r="S197" s="169"/>
      <c r="T197" s="161"/>
      <c r="U197" s="169"/>
      <c r="V197" s="161"/>
      <c r="W197" s="163"/>
      <c r="X197" s="217"/>
      <c r="Z197" s="161"/>
      <c r="AA197" s="218"/>
    </row>
    <row r="198" spans="2:27" ht="11.25" customHeight="1" x14ac:dyDescent="0.25">
      <c r="B198" s="101" t="s">
        <v>484</v>
      </c>
      <c r="D198" s="224"/>
      <c r="E198" s="459"/>
      <c r="F198" s="225"/>
      <c r="G198" s="227" t="str">
        <f t="shared" si="3"/>
        <v/>
      </c>
      <c r="H198" s="225"/>
      <c r="I198" s="225"/>
      <c r="J198" s="166"/>
      <c r="K198" s="168"/>
      <c r="L198" s="230"/>
      <c r="M198" s="216"/>
      <c r="Q198" s="161"/>
      <c r="R198" s="216"/>
      <c r="S198" s="169"/>
      <c r="T198" s="161"/>
      <c r="U198" s="169"/>
      <c r="V198" s="161"/>
      <c r="W198" s="163"/>
      <c r="X198" s="217"/>
      <c r="Z198" s="161"/>
      <c r="AA198" s="218"/>
    </row>
    <row r="199" spans="2:27" ht="11.25" customHeight="1" x14ac:dyDescent="0.25">
      <c r="C199" s="101" t="s">
        <v>485</v>
      </c>
      <c r="D199" s="224">
        <v>0</v>
      </c>
      <c r="E199" s="459">
        <v>0</v>
      </c>
      <c r="F199" s="225">
        <v>0</v>
      </c>
      <c r="G199" s="227" t="str">
        <f t="shared" si="3"/>
        <v/>
      </c>
      <c r="H199" s="225">
        <v>0</v>
      </c>
      <c r="I199" s="225">
        <v>0</v>
      </c>
      <c r="J199" s="166"/>
      <c r="K199" s="168"/>
      <c r="L199" s="161"/>
      <c r="M199" s="216"/>
      <c r="Q199" s="161"/>
      <c r="R199" s="216"/>
      <c r="S199" s="169"/>
      <c r="T199" s="161"/>
      <c r="U199" s="169"/>
      <c r="V199" s="161"/>
      <c r="W199" s="163"/>
      <c r="X199" s="217"/>
      <c r="Z199" s="161"/>
      <c r="AA199" s="218"/>
    </row>
    <row r="200" spans="2:27" ht="11.25" customHeight="1" x14ac:dyDescent="0.25">
      <c r="C200" s="101" t="s">
        <v>486</v>
      </c>
      <c r="D200" s="224">
        <v>0</v>
      </c>
      <c r="E200" s="459">
        <v>0</v>
      </c>
      <c r="F200" s="225">
        <v>0</v>
      </c>
      <c r="G200" s="227" t="str">
        <f t="shared" ref="G200:G264" si="4">IF(E200=0,"",D200/E200)</f>
        <v/>
      </c>
      <c r="H200" s="225">
        <v>0</v>
      </c>
      <c r="I200" s="225">
        <v>0</v>
      </c>
      <c r="J200" s="166"/>
      <c r="K200" s="168"/>
      <c r="L200" s="161"/>
      <c r="M200" s="216"/>
      <c r="Q200" s="161"/>
      <c r="R200" s="216"/>
      <c r="S200" s="169"/>
      <c r="T200" s="161"/>
      <c r="U200" s="169"/>
      <c r="V200" s="161"/>
      <c r="W200" s="163"/>
      <c r="X200" s="217"/>
      <c r="Z200" s="161"/>
      <c r="AA200" s="218"/>
    </row>
    <row r="201" spans="2:27" ht="11.25" customHeight="1" x14ac:dyDescent="0.25">
      <c r="C201" s="101" t="s">
        <v>487</v>
      </c>
      <c r="D201" s="224">
        <v>0</v>
      </c>
      <c r="E201" s="459">
        <v>0</v>
      </c>
      <c r="F201" s="225">
        <v>0</v>
      </c>
      <c r="G201" s="227" t="str">
        <f t="shared" si="4"/>
        <v/>
      </c>
      <c r="H201" s="225">
        <v>0</v>
      </c>
      <c r="I201" s="225">
        <v>0</v>
      </c>
      <c r="J201" s="166"/>
      <c r="K201" s="168"/>
      <c r="L201" s="161"/>
      <c r="M201" s="216"/>
      <c r="N201" s="166"/>
      <c r="Q201" s="161"/>
      <c r="R201" s="216"/>
      <c r="S201" s="169"/>
      <c r="T201" s="161"/>
      <c r="U201" s="169"/>
      <c r="V201" s="161"/>
      <c r="W201" s="163"/>
      <c r="X201" s="217"/>
      <c r="Z201" s="161"/>
      <c r="AA201" s="218"/>
    </row>
    <row r="202" spans="2:27" ht="11.25" customHeight="1" x14ac:dyDescent="0.25">
      <c r="C202" s="101" t="s">
        <v>488</v>
      </c>
      <c r="D202" s="224">
        <v>0</v>
      </c>
      <c r="E202" s="459">
        <v>0</v>
      </c>
      <c r="F202" s="225">
        <v>0</v>
      </c>
      <c r="G202" s="227" t="str">
        <f t="shared" si="4"/>
        <v/>
      </c>
      <c r="H202" s="225">
        <v>0</v>
      </c>
      <c r="I202" s="225">
        <v>0</v>
      </c>
      <c r="J202" s="166"/>
      <c r="K202" s="168"/>
      <c r="L202" s="241"/>
      <c r="M202" s="242"/>
      <c r="N202" s="166"/>
      <c r="Q202" s="161"/>
      <c r="R202" s="216"/>
      <c r="S202" s="169"/>
      <c r="T202" s="161"/>
      <c r="U202" s="169"/>
      <c r="V202" s="161"/>
      <c r="W202" s="163"/>
      <c r="X202" s="217"/>
      <c r="Z202" s="161"/>
      <c r="AA202" s="218"/>
    </row>
    <row r="203" spans="2:27" ht="11.25" customHeight="1" x14ac:dyDescent="0.25">
      <c r="C203" s="101" t="s">
        <v>489</v>
      </c>
      <c r="D203" s="224">
        <v>0</v>
      </c>
      <c r="E203" s="459">
        <v>0</v>
      </c>
      <c r="F203" s="225">
        <v>0</v>
      </c>
      <c r="G203" s="227" t="str">
        <f t="shared" si="4"/>
        <v/>
      </c>
      <c r="H203" s="225">
        <v>0</v>
      </c>
      <c r="I203" s="225">
        <v>0</v>
      </c>
      <c r="J203" s="166"/>
      <c r="K203" s="168"/>
      <c r="L203" s="161"/>
      <c r="M203" s="216"/>
      <c r="Q203" s="161"/>
      <c r="R203" s="216"/>
      <c r="S203" s="169"/>
      <c r="T203" s="161"/>
      <c r="U203" s="169"/>
      <c r="V203" s="161"/>
      <c r="W203" s="163"/>
      <c r="X203" s="217"/>
      <c r="Z203" s="161"/>
      <c r="AA203" s="218"/>
    </row>
    <row r="204" spans="2:27" ht="11.25" customHeight="1" x14ac:dyDescent="0.25">
      <c r="C204" s="101" t="s">
        <v>490</v>
      </c>
      <c r="D204" s="228">
        <v>0</v>
      </c>
      <c r="E204" s="460">
        <v>0</v>
      </c>
      <c r="F204" s="229">
        <v>0</v>
      </c>
      <c r="G204" s="227" t="str">
        <f t="shared" si="4"/>
        <v/>
      </c>
      <c r="H204" s="229">
        <v>0</v>
      </c>
      <c r="I204" s="229">
        <v>0</v>
      </c>
      <c r="J204" s="166"/>
      <c r="K204" s="168"/>
      <c r="L204" s="161"/>
      <c r="M204" s="216"/>
      <c r="Q204" s="161"/>
      <c r="R204" s="216"/>
      <c r="S204" s="169"/>
      <c r="T204" s="161"/>
      <c r="U204" s="169"/>
      <c r="V204" s="161"/>
      <c r="W204" s="163"/>
      <c r="X204" s="217"/>
      <c r="Z204" s="161"/>
      <c r="AA204" s="218"/>
    </row>
    <row r="205" spans="2:27" ht="11.25" customHeight="1" x14ac:dyDescent="0.25">
      <c r="B205" s="230" t="s">
        <v>491</v>
      </c>
      <c r="D205" s="214">
        <f>SUM(D198:D204)</f>
        <v>0</v>
      </c>
      <c r="E205" s="461">
        <f>SUM(E198:E204)</f>
        <v>0</v>
      </c>
      <c r="F205" s="231">
        <f>SUM(F198:F204)</f>
        <v>0</v>
      </c>
      <c r="G205" s="227" t="str">
        <f t="shared" si="4"/>
        <v/>
      </c>
      <c r="H205" s="231">
        <f>SUM(H198:H204)</f>
        <v>0</v>
      </c>
      <c r="I205" s="231">
        <f>SUM(I198:I204)</f>
        <v>0</v>
      </c>
      <c r="J205" s="166"/>
      <c r="K205" s="168"/>
      <c r="L205" s="161"/>
      <c r="M205" s="216"/>
      <c r="N205" s="243"/>
      <c r="Q205" s="161"/>
      <c r="R205" s="216"/>
      <c r="S205" s="169"/>
      <c r="T205" s="161"/>
      <c r="U205" s="169"/>
      <c r="V205" s="161"/>
      <c r="W205" s="163"/>
      <c r="X205" s="217"/>
      <c r="Z205" s="161"/>
      <c r="AA205" s="218"/>
    </row>
    <row r="206" spans="2:27" ht="11.25" customHeight="1" x14ac:dyDescent="0.25">
      <c r="B206" s="101" t="s">
        <v>492</v>
      </c>
      <c r="D206" s="224"/>
      <c r="E206" s="459"/>
      <c r="F206" s="225"/>
      <c r="G206" s="227" t="str">
        <f t="shared" si="4"/>
        <v/>
      </c>
      <c r="H206" s="225"/>
      <c r="I206" s="225"/>
      <c r="J206" s="166"/>
      <c r="K206" s="168"/>
      <c r="L206" s="161"/>
      <c r="M206" s="216"/>
      <c r="Q206" s="161"/>
      <c r="R206" s="216"/>
      <c r="S206" s="169"/>
      <c r="T206" s="161"/>
      <c r="U206" s="169"/>
      <c r="V206" s="161"/>
      <c r="W206" s="163"/>
      <c r="X206" s="217"/>
      <c r="Z206" s="161"/>
      <c r="AA206" s="218"/>
    </row>
    <row r="207" spans="2:27" ht="11.25" customHeight="1" x14ac:dyDescent="0.25">
      <c r="C207" s="101" t="s">
        <v>493</v>
      </c>
      <c r="D207" s="224">
        <v>0</v>
      </c>
      <c r="E207" s="459">
        <v>0</v>
      </c>
      <c r="F207" s="225">
        <v>0</v>
      </c>
      <c r="G207" s="227" t="str">
        <f t="shared" si="4"/>
        <v/>
      </c>
      <c r="H207" s="225">
        <v>0</v>
      </c>
      <c r="I207" s="225">
        <v>0</v>
      </c>
      <c r="J207" s="166"/>
      <c r="K207" s="168"/>
      <c r="L207" s="161"/>
      <c r="M207" s="216"/>
      <c r="Q207" s="161"/>
      <c r="R207" s="216"/>
      <c r="S207" s="169"/>
      <c r="T207" s="161"/>
      <c r="U207" s="169"/>
      <c r="V207" s="161"/>
      <c r="W207" s="163"/>
      <c r="X207" s="217"/>
      <c r="Z207" s="161"/>
      <c r="AA207" s="218"/>
    </row>
    <row r="208" spans="2:27" ht="11.25" customHeight="1" x14ac:dyDescent="0.25">
      <c r="C208" s="101" t="s">
        <v>494</v>
      </c>
      <c r="D208" s="224">
        <v>0</v>
      </c>
      <c r="E208" s="459">
        <v>0</v>
      </c>
      <c r="F208" s="225">
        <v>0</v>
      </c>
      <c r="G208" s="227" t="str">
        <f t="shared" si="4"/>
        <v/>
      </c>
      <c r="H208" s="225">
        <v>0</v>
      </c>
      <c r="I208" s="225">
        <v>0</v>
      </c>
      <c r="J208" s="166"/>
      <c r="K208" s="168"/>
      <c r="L208" s="161"/>
      <c r="M208" s="216"/>
      <c r="Q208" s="161"/>
      <c r="R208" s="216"/>
      <c r="S208" s="169"/>
      <c r="T208" s="161"/>
      <c r="U208" s="169"/>
      <c r="V208" s="161"/>
      <c r="W208" s="163"/>
      <c r="X208" s="217"/>
      <c r="Z208" s="161"/>
      <c r="AA208" s="218"/>
    </row>
    <row r="209" spans="2:27" ht="11.25" customHeight="1" x14ac:dyDescent="0.25">
      <c r="C209" s="101" t="s">
        <v>495</v>
      </c>
      <c r="D209" s="224">
        <v>0</v>
      </c>
      <c r="E209" s="459">
        <v>0</v>
      </c>
      <c r="F209" s="225">
        <v>0</v>
      </c>
      <c r="G209" s="227" t="str">
        <f t="shared" si="4"/>
        <v/>
      </c>
      <c r="H209" s="225">
        <v>0</v>
      </c>
      <c r="I209" s="225">
        <v>0</v>
      </c>
      <c r="J209" s="166"/>
      <c r="K209" s="168"/>
      <c r="L209" s="161"/>
      <c r="M209" s="216"/>
      <c r="Q209" s="161"/>
      <c r="R209" s="216"/>
      <c r="S209" s="169"/>
      <c r="T209" s="161"/>
      <c r="U209" s="169"/>
      <c r="V209" s="161"/>
      <c r="W209" s="163"/>
      <c r="X209" s="217"/>
      <c r="Z209" s="161"/>
      <c r="AA209" s="218"/>
    </row>
    <row r="210" spans="2:27" ht="11.25" customHeight="1" x14ac:dyDescent="0.25">
      <c r="C210" s="101" t="s">
        <v>496</v>
      </c>
      <c r="D210" s="228">
        <v>0</v>
      </c>
      <c r="E210" s="460">
        <v>0</v>
      </c>
      <c r="F210" s="229">
        <v>0</v>
      </c>
      <c r="G210" s="227" t="str">
        <f t="shared" si="4"/>
        <v/>
      </c>
      <c r="H210" s="229">
        <v>0</v>
      </c>
      <c r="I210" s="229">
        <v>0</v>
      </c>
      <c r="J210" s="166"/>
      <c r="K210" s="168"/>
      <c r="L210" s="161"/>
      <c r="M210" s="216"/>
      <c r="Q210" s="161"/>
      <c r="R210" s="216"/>
      <c r="S210" s="169"/>
      <c r="T210" s="161"/>
      <c r="U210" s="169"/>
      <c r="V210" s="161"/>
      <c r="W210" s="163"/>
      <c r="X210" s="217"/>
      <c r="Z210" s="161"/>
      <c r="AA210" s="218"/>
    </row>
    <row r="211" spans="2:27" ht="11.25" customHeight="1" x14ac:dyDescent="0.25">
      <c r="B211" s="230" t="s">
        <v>497</v>
      </c>
      <c r="D211" s="214">
        <f>SUM(D206:D210)</f>
        <v>0</v>
      </c>
      <c r="E211" s="461">
        <f>SUM(E206:E210)</f>
        <v>0</v>
      </c>
      <c r="F211" s="231">
        <f>SUM(F206:F210)</f>
        <v>0</v>
      </c>
      <c r="G211" s="227" t="str">
        <f t="shared" si="4"/>
        <v/>
      </c>
      <c r="H211" s="231">
        <f>SUM(H206:H210)</f>
        <v>0</v>
      </c>
      <c r="I211" s="231">
        <f>SUM(I206:I210)</f>
        <v>0</v>
      </c>
      <c r="J211" s="166"/>
      <c r="K211" s="168"/>
      <c r="L211" s="161"/>
      <c r="M211" s="216"/>
      <c r="Q211" s="161"/>
      <c r="R211" s="216"/>
      <c r="S211" s="169"/>
      <c r="T211" s="161"/>
      <c r="U211" s="169"/>
      <c r="V211" s="161"/>
      <c r="W211" s="163"/>
      <c r="X211" s="217"/>
      <c r="Z211" s="161"/>
      <c r="AA211" s="218"/>
    </row>
    <row r="212" spans="2:27" ht="11.25" customHeight="1" x14ac:dyDescent="0.25">
      <c r="B212" s="101" t="s">
        <v>498</v>
      </c>
      <c r="D212" s="224"/>
      <c r="E212" s="459"/>
      <c r="F212" s="225"/>
      <c r="G212" s="227" t="str">
        <f t="shared" si="4"/>
        <v/>
      </c>
      <c r="H212" s="225"/>
      <c r="I212" s="225"/>
      <c r="J212" s="166"/>
      <c r="K212" s="168"/>
      <c r="L212" s="161"/>
      <c r="M212" s="216"/>
      <c r="Q212" s="161"/>
      <c r="R212" s="216"/>
      <c r="S212" s="169"/>
      <c r="T212" s="161"/>
      <c r="U212" s="169"/>
      <c r="V212" s="161"/>
      <c r="W212" s="163"/>
      <c r="X212" s="217"/>
      <c r="Z212" s="161"/>
      <c r="AA212" s="218"/>
    </row>
    <row r="213" spans="2:27" ht="11.25" customHeight="1" x14ac:dyDescent="0.25">
      <c r="C213" s="101" t="s">
        <v>1340</v>
      </c>
      <c r="D213" s="224"/>
      <c r="E213" s="459">
        <v>0.9</v>
      </c>
      <c r="F213" s="225"/>
      <c r="G213" s="227"/>
      <c r="H213" s="225"/>
      <c r="I213" s="225"/>
      <c r="J213" s="166"/>
      <c r="K213" s="168"/>
      <c r="L213" s="161"/>
      <c r="M213" s="216"/>
      <c r="Q213" s="161"/>
      <c r="R213" s="216"/>
      <c r="S213" s="169"/>
      <c r="T213" s="161"/>
      <c r="U213" s="169"/>
      <c r="V213" s="161"/>
      <c r="W213" s="163"/>
      <c r="X213" s="217"/>
      <c r="Z213" s="161"/>
      <c r="AA213" s="218"/>
    </row>
    <row r="214" spans="2:27" ht="11.25" customHeight="1" x14ac:dyDescent="0.25">
      <c r="C214" s="101" t="s">
        <v>499</v>
      </c>
      <c r="D214" s="224">
        <v>0</v>
      </c>
      <c r="E214" s="459">
        <v>0</v>
      </c>
      <c r="F214" s="225">
        <v>0</v>
      </c>
      <c r="G214" s="227" t="str">
        <f t="shared" si="4"/>
        <v/>
      </c>
      <c r="H214" s="225">
        <v>0</v>
      </c>
      <c r="I214" s="225">
        <v>0</v>
      </c>
      <c r="J214" s="166"/>
      <c r="K214" s="168"/>
      <c r="L214" s="161"/>
      <c r="M214" s="216"/>
      <c r="Q214" s="161"/>
      <c r="R214" s="216"/>
      <c r="S214" s="169"/>
      <c r="T214" s="161"/>
      <c r="U214" s="169"/>
      <c r="V214" s="161"/>
      <c r="W214" s="163"/>
      <c r="X214" s="217"/>
      <c r="Z214" s="161"/>
      <c r="AA214" s="218"/>
    </row>
    <row r="215" spans="2:27" ht="11.25" customHeight="1" x14ac:dyDescent="0.25">
      <c r="C215" s="101" t="s">
        <v>500</v>
      </c>
      <c r="D215" s="224">
        <v>0</v>
      </c>
      <c r="E215" s="459">
        <v>0</v>
      </c>
      <c r="F215" s="225">
        <v>0</v>
      </c>
      <c r="G215" s="227" t="str">
        <f t="shared" si="4"/>
        <v/>
      </c>
      <c r="H215" s="225">
        <v>0</v>
      </c>
      <c r="I215" s="225">
        <v>0</v>
      </c>
      <c r="J215" s="166"/>
      <c r="K215" s="168"/>
      <c r="L215" s="161"/>
      <c r="M215" s="216"/>
      <c r="Q215" s="161"/>
      <c r="R215" s="216"/>
      <c r="S215" s="169"/>
      <c r="T215" s="161"/>
      <c r="U215" s="169"/>
      <c r="V215" s="161"/>
      <c r="W215" s="163"/>
      <c r="X215" s="217"/>
      <c r="Z215" s="161"/>
      <c r="AA215" s="218"/>
    </row>
    <row r="216" spans="2:27" ht="11.25" customHeight="1" x14ac:dyDescent="0.25">
      <c r="C216" s="101" t="s">
        <v>501</v>
      </c>
      <c r="D216" s="224">
        <v>0</v>
      </c>
      <c r="E216" s="459">
        <v>0</v>
      </c>
      <c r="F216" s="225">
        <v>0</v>
      </c>
      <c r="G216" s="227" t="str">
        <f t="shared" si="4"/>
        <v/>
      </c>
      <c r="H216" s="225">
        <v>0</v>
      </c>
      <c r="I216" s="225">
        <v>0</v>
      </c>
      <c r="J216" s="166"/>
      <c r="K216" s="168"/>
      <c r="L216" s="161"/>
      <c r="M216" s="216"/>
      <c r="Q216" s="161"/>
      <c r="R216" s="216"/>
      <c r="S216" s="169"/>
      <c r="T216" s="161"/>
      <c r="U216" s="169"/>
      <c r="V216" s="161"/>
      <c r="W216" s="163"/>
      <c r="X216" s="217"/>
      <c r="Z216" s="161"/>
      <c r="AA216" s="218"/>
    </row>
    <row r="217" spans="2:27" ht="11.25" customHeight="1" x14ac:dyDescent="0.2">
      <c r="C217" s="101" t="s">
        <v>502</v>
      </c>
      <c r="D217" s="471">
        <v>2324.1799999999998</v>
      </c>
      <c r="E217" s="459">
        <v>0</v>
      </c>
      <c r="F217" s="225">
        <v>2200</v>
      </c>
      <c r="G217" s="227" t="str">
        <f t="shared" si="4"/>
        <v/>
      </c>
      <c r="H217" s="225">
        <v>2200</v>
      </c>
      <c r="I217" s="225">
        <v>2200</v>
      </c>
      <c r="J217" s="166"/>
      <c r="K217" s="168"/>
      <c r="L217" s="161"/>
      <c r="M217" s="216"/>
      <c r="Q217" s="161"/>
      <c r="R217" s="216"/>
      <c r="S217" s="169"/>
      <c r="T217" s="161"/>
      <c r="U217" s="169"/>
      <c r="V217" s="161"/>
      <c r="W217" s="163"/>
      <c r="X217" s="217"/>
      <c r="Z217" s="161"/>
      <c r="AA217" s="218"/>
    </row>
    <row r="218" spans="2:27" ht="11.25" customHeight="1" x14ac:dyDescent="0.25">
      <c r="C218" s="101" t="s">
        <v>503</v>
      </c>
      <c r="D218" s="224">
        <v>0</v>
      </c>
      <c r="E218" s="459">
        <v>0</v>
      </c>
      <c r="F218" s="225">
        <v>0</v>
      </c>
      <c r="G218" s="227" t="str">
        <f t="shared" si="4"/>
        <v/>
      </c>
      <c r="H218" s="225">
        <v>0</v>
      </c>
      <c r="I218" s="225">
        <v>0</v>
      </c>
      <c r="J218" s="166"/>
      <c r="K218" s="168"/>
      <c r="L218" s="161"/>
      <c r="M218" s="216"/>
      <c r="Q218" s="161"/>
      <c r="R218" s="216"/>
      <c r="S218" s="169"/>
      <c r="T218" s="161"/>
      <c r="U218" s="169"/>
      <c r="V218" s="161"/>
      <c r="W218" s="163"/>
      <c r="X218" s="217"/>
      <c r="Z218" s="161"/>
      <c r="AA218" s="218"/>
    </row>
    <row r="219" spans="2:27" ht="11.25" customHeight="1" x14ac:dyDescent="0.25">
      <c r="C219" s="101" t="s">
        <v>1148</v>
      </c>
      <c r="D219" s="224">
        <v>0</v>
      </c>
      <c r="E219" s="459">
        <v>0</v>
      </c>
      <c r="F219" s="225">
        <v>0</v>
      </c>
      <c r="G219" s="227" t="str">
        <f t="shared" si="4"/>
        <v/>
      </c>
      <c r="H219" s="225">
        <v>0</v>
      </c>
      <c r="I219" s="225">
        <v>0</v>
      </c>
      <c r="J219" s="166"/>
      <c r="K219" s="168"/>
      <c r="L219" s="161"/>
      <c r="M219" s="216"/>
      <c r="Q219" s="161"/>
      <c r="R219" s="216"/>
      <c r="S219" s="169"/>
      <c r="T219" s="161"/>
      <c r="U219" s="169"/>
      <c r="V219" s="161"/>
      <c r="W219" s="163"/>
      <c r="X219" s="217"/>
      <c r="Z219" s="161"/>
      <c r="AA219" s="218"/>
    </row>
    <row r="220" spans="2:27" ht="11.25" customHeight="1" x14ac:dyDescent="0.25">
      <c r="C220" s="101" t="s">
        <v>504</v>
      </c>
      <c r="D220" s="224">
        <v>0</v>
      </c>
      <c r="E220" s="459">
        <v>0</v>
      </c>
      <c r="F220" s="225">
        <v>0</v>
      </c>
      <c r="G220" s="227" t="str">
        <f t="shared" si="4"/>
        <v/>
      </c>
      <c r="H220" s="225">
        <v>0</v>
      </c>
      <c r="I220" s="225">
        <v>0</v>
      </c>
      <c r="J220" s="166"/>
      <c r="K220" s="168"/>
      <c r="L220" s="161"/>
      <c r="M220" s="216"/>
      <c r="Q220" s="161"/>
      <c r="R220" s="216"/>
      <c r="S220" s="169"/>
      <c r="T220" s="161"/>
      <c r="U220" s="169"/>
      <c r="V220" s="161"/>
      <c r="W220" s="163"/>
      <c r="X220" s="217"/>
      <c r="Z220" s="161"/>
      <c r="AA220" s="218"/>
    </row>
    <row r="221" spans="2:27" ht="11.25" customHeight="1" x14ac:dyDescent="0.25">
      <c r="C221" s="101" t="s">
        <v>505</v>
      </c>
      <c r="D221" s="224">
        <v>0</v>
      </c>
      <c r="E221" s="459">
        <v>0</v>
      </c>
      <c r="F221" s="225">
        <v>0</v>
      </c>
      <c r="G221" s="227" t="str">
        <f t="shared" si="4"/>
        <v/>
      </c>
      <c r="H221" s="225">
        <v>0</v>
      </c>
      <c r="I221" s="225">
        <v>0</v>
      </c>
      <c r="J221" s="166"/>
      <c r="K221" s="168"/>
      <c r="L221" s="161"/>
      <c r="M221" s="216"/>
      <c r="Q221" s="161"/>
      <c r="R221" s="216"/>
      <c r="S221" s="169"/>
      <c r="T221" s="161"/>
      <c r="U221" s="169"/>
      <c r="V221" s="161"/>
      <c r="W221" s="163"/>
      <c r="X221" s="217"/>
      <c r="Z221" s="161"/>
      <c r="AA221" s="218"/>
    </row>
    <row r="222" spans="2:27" ht="11.25" customHeight="1" x14ac:dyDescent="0.25">
      <c r="C222" s="101" t="s">
        <v>506</v>
      </c>
      <c r="D222" s="224">
        <v>0</v>
      </c>
      <c r="E222" s="459">
        <v>0</v>
      </c>
      <c r="F222" s="225">
        <v>0</v>
      </c>
      <c r="G222" s="227" t="str">
        <f t="shared" si="4"/>
        <v/>
      </c>
      <c r="H222" s="225">
        <v>0</v>
      </c>
      <c r="I222" s="225">
        <v>0</v>
      </c>
      <c r="J222" s="166"/>
      <c r="K222" s="168"/>
      <c r="L222" s="161"/>
      <c r="M222" s="216"/>
      <c r="O222" s="241"/>
      <c r="Q222" s="161"/>
      <c r="R222" s="216"/>
      <c r="S222" s="169"/>
      <c r="T222" s="161"/>
      <c r="U222" s="169"/>
      <c r="V222" s="161"/>
      <c r="W222" s="163"/>
      <c r="X222" s="217"/>
      <c r="Z222" s="161"/>
      <c r="AA222" s="218"/>
    </row>
    <row r="223" spans="2:27" ht="11.25" customHeight="1" x14ac:dyDescent="0.25">
      <c r="C223" s="101" t="s">
        <v>507</v>
      </c>
      <c r="D223" s="224">
        <v>25475.21</v>
      </c>
      <c r="E223" s="459">
        <v>0</v>
      </c>
      <c r="F223" s="225">
        <v>0</v>
      </c>
      <c r="G223" s="227" t="str">
        <f t="shared" si="4"/>
        <v/>
      </c>
      <c r="H223" s="225">
        <v>0</v>
      </c>
      <c r="I223" s="225">
        <v>0</v>
      </c>
      <c r="J223" s="166"/>
      <c r="K223" s="168"/>
      <c r="L223" s="161"/>
      <c r="M223" s="216"/>
      <c r="Q223" s="161"/>
      <c r="R223" s="216"/>
      <c r="S223" s="169"/>
      <c r="T223" s="161"/>
      <c r="U223" s="169"/>
      <c r="V223" s="161"/>
      <c r="W223" s="163"/>
      <c r="X223" s="217"/>
      <c r="Z223" s="161"/>
      <c r="AA223" s="218"/>
    </row>
    <row r="224" spans="2:27" ht="11.25" customHeight="1" x14ac:dyDescent="0.25">
      <c r="C224" s="101" t="s">
        <v>508</v>
      </c>
      <c r="D224" s="224">
        <v>0</v>
      </c>
      <c r="E224" s="459">
        <v>0</v>
      </c>
      <c r="F224" s="225">
        <v>0</v>
      </c>
      <c r="G224" s="227" t="str">
        <f t="shared" si="4"/>
        <v/>
      </c>
      <c r="H224" s="225">
        <v>0</v>
      </c>
      <c r="I224" s="225">
        <v>0</v>
      </c>
      <c r="J224" s="166"/>
      <c r="K224" s="168"/>
      <c r="L224" s="161"/>
      <c r="M224" s="216"/>
      <c r="Q224" s="161"/>
      <c r="R224" s="216"/>
      <c r="S224" s="169"/>
      <c r="T224" s="161"/>
      <c r="U224" s="169"/>
      <c r="V224" s="161"/>
      <c r="W224" s="163"/>
      <c r="X224" s="217"/>
      <c r="Z224" s="161"/>
      <c r="AA224" s="218"/>
    </row>
    <row r="225" spans="2:27" ht="11.25" customHeight="1" x14ac:dyDescent="0.25">
      <c r="C225" s="101" t="s">
        <v>509</v>
      </c>
      <c r="D225" s="224">
        <v>0</v>
      </c>
      <c r="E225" s="459">
        <v>0</v>
      </c>
      <c r="F225" s="225">
        <v>0</v>
      </c>
      <c r="G225" s="227" t="str">
        <f t="shared" si="4"/>
        <v/>
      </c>
      <c r="H225" s="225">
        <v>0</v>
      </c>
      <c r="I225" s="225">
        <v>0</v>
      </c>
      <c r="J225" s="166"/>
      <c r="K225" s="168"/>
      <c r="L225" s="161"/>
      <c r="M225" s="216"/>
      <c r="Q225" s="161"/>
      <c r="R225" s="216"/>
      <c r="S225" s="169"/>
      <c r="T225" s="161"/>
      <c r="U225" s="169"/>
      <c r="V225" s="161"/>
      <c r="W225" s="163"/>
      <c r="X225" s="217"/>
      <c r="Z225" s="161"/>
      <c r="AA225" s="218"/>
    </row>
    <row r="226" spans="2:27" ht="11.25" customHeight="1" x14ac:dyDescent="0.25">
      <c r="C226" s="101" t="s">
        <v>510</v>
      </c>
      <c r="D226" s="224">
        <v>3837.58</v>
      </c>
      <c r="E226" s="459">
        <v>0</v>
      </c>
      <c r="F226" s="225">
        <v>0</v>
      </c>
      <c r="G226" s="227" t="str">
        <f t="shared" si="4"/>
        <v/>
      </c>
      <c r="H226" s="225">
        <v>0</v>
      </c>
      <c r="I226" s="225">
        <v>0</v>
      </c>
      <c r="J226" s="166"/>
      <c r="K226" s="168"/>
      <c r="L226" s="161"/>
      <c r="M226" s="216"/>
      <c r="Q226" s="161"/>
      <c r="R226" s="216"/>
      <c r="S226" s="169"/>
      <c r="T226" s="161"/>
      <c r="U226" s="169"/>
      <c r="V226" s="161"/>
      <c r="W226" s="163"/>
      <c r="X226" s="217"/>
      <c r="Z226" s="161"/>
      <c r="AA226" s="218"/>
    </row>
    <row r="227" spans="2:27" ht="11.25" customHeight="1" x14ac:dyDescent="0.25">
      <c r="C227" s="101" t="s">
        <v>511</v>
      </c>
      <c r="D227" s="224">
        <v>0</v>
      </c>
      <c r="E227" s="459">
        <v>0</v>
      </c>
      <c r="F227" s="225">
        <v>0</v>
      </c>
      <c r="G227" s="227" t="str">
        <f t="shared" si="4"/>
        <v/>
      </c>
      <c r="H227" s="225">
        <v>0</v>
      </c>
      <c r="I227" s="225">
        <v>0</v>
      </c>
      <c r="J227" s="166"/>
      <c r="K227" s="168"/>
      <c r="L227" s="161"/>
      <c r="M227" s="216"/>
      <c r="Q227" s="161"/>
      <c r="R227" s="216"/>
      <c r="S227" s="169"/>
      <c r="T227" s="161"/>
      <c r="U227" s="169"/>
      <c r="V227" s="161"/>
      <c r="W227" s="163"/>
      <c r="X227" s="217"/>
      <c r="Z227" s="161"/>
      <c r="AA227" s="218"/>
    </row>
    <row r="228" spans="2:27" ht="11.25" customHeight="1" x14ac:dyDescent="0.25">
      <c r="C228" s="101" t="s">
        <v>512</v>
      </c>
      <c r="D228" s="224">
        <v>0</v>
      </c>
      <c r="E228" s="459">
        <v>0</v>
      </c>
      <c r="F228" s="225">
        <v>0</v>
      </c>
      <c r="G228" s="227" t="str">
        <f t="shared" si="4"/>
        <v/>
      </c>
      <c r="H228" s="225">
        <v>0</v>
      </c>
      <c r="I228" s="225">
        <v>0</v>
      </c>
      <c r="J228" s="166"/>
      <c r="K228" s="168"/>
      <c r="L228" s="161"/>
      <c r="M228" s="216"/>
      <c r="Q228" s="161"/>
      <c r="R228" s="216"/>
      <c r="S228" s="169"/>
      <c r="T228" s="161"/>
      <c r="U228" s="169"/>
      <c r="V228" s="161"/>
      <c r="W228" s="163"/>
      <c r="X228" s="217"/>
      <c r="Z228" s="161"/>
      <c r="AA228" s="218"/>
    </row>
    <row r="229" spans="2:27" ht="11.25" customHeight="1" x14ac:dyDescent="0.2">
      <c r="C229" s="101" t="s">
        <v>513</v>
      </c>
      <c r="D229" s="471">
        <v>1989.1</v>
      </c>
      <c r="E229" s="459">
        <v>4500</v>
      </c>
      <c r="F229" s="225">
        <v>5900</v>
      </c>
      <c r="G229" s="227">
        <f t="shared" si="4"/>
        <v>0.44202222222222221</v>
      </c>
      <c r="H229" s="225">
        <v>0</v>
      </c>
      <c r="I229" s="225">
        <v>1000</v>
      </c>
      <c r="J229" s="166"/>
      <c r="K229" s="168"/>
      <c r="L229" s="161"/>
      <c r="M229" s="216"/>
      <c r="Q229" s="161"/>
      <c r="R229" s="216"/>
      <c r="S229" s="169"/>
      <c r="T229" s="161"/>
      <c r="U229" s="169"/>
      <c r="V229" s="161"/>
      <c r="W229" s="163"/>
      <c r="X229" s="217"/>
      <c r="Z229" s="161"/>
      <c r="AA229" s="218"/>
    </row>
    <row r="230" spans="2:27" ht="11.25" customHeight="1" x14ac:dyDescent="0.25">
      <c r="C230" s="101" t="s">
        <v>514</v>
      </c>
      <c r="D230" s="224">
        <v>0</v>
      </c>
      <c r="E230" s="459">
        <v>0</v>
      </c>
      <c r="F230" s="225">
        <v>0</v>
      </c>
      <c r="G230" s="227" t="str">
        <f t="shared" si="4"/>
        <v/>
      </c>
      <c r="H230" s="225">
        <v>0</v>
      </c>
      <c r="I230" s="225">
        <v>0</v>
      </c>
      <c r="J230" s="166"/>
      <c r="K230" s="168"/>
      <c r="L230" s="161"/>
      <c r="M230" s="216"/>
      <c r="Q230" s="161"/>
      <c r="R230" s="216"/>
      <c r="S230" s="169"/>
      <c r="T230" s="161"/>
      <c r="U230" s="169"/>
      <c r="V230" s="161"/>
      <c r="W230" s="163"/>
      <c r="X230" s="217"/>
      <c r="Z230" s="161"/>
      <c r="AA230" s="218"/>
    </row>
    <row r="231" spans="2:27" ht="11.25" customHeight="1" x14ac:dyDescent="0.25">
      <c r="C231" s="101" t="s">
        <v>515</v>
      </c>
      <c r="D231" s="224">
        <v>0</v>
      </c>
      <c r="E231" s="459">
        <v>0</v>
      </c>
      <c r="F231" s="225">
        <v>0</v>
      </c>
      <c r="G231" s="227" t="str">
        <f t="shared" si="4"/>
        <v/>
      </c>
      <c r="H231" s="225">
        <v>0</v>
      </c>
      <c r="I231" s="225">
        <v>0</v>
      </c>
      <c r="J231" s="166"/>
      <c r="K231" s="168"/>
      <c r="L231" s="161"/>
      <c r="M231" s="216"/>
      <c r="Q231" s="161"/>
      <c r="R231" s="216"/>
      <c r="S231" s="169"/>
      <c r="T231" s="161"/>
      <c r="U231" s="169"/>
      <c r="V231" s="161"/>
      <c r="W231" s="163"/>
      <c r="X231" s="217"/>
      <c r="Z231" s="161"/>
      <c r="AA231" s="218"/>
    </row>
    <row r="232" spans="2:27" ht="11.25" customHeight="1" x14ac:dyDescent="0.25">
      <c r="C232" s="101" t="s">
        <v>516</v>
      </c>
      <c r="D232" s="224">
        <v>0</v>
      </c>
      <c r="E232" s="459">
        <v>0</v>
      </c>
      <c r="F232" s="225">
        <v>0</v>
      </c>
      <c r="G232" s="227" t="str">
        <f t="shared" si="4"/>
        <v/>
      </c>
      <c r="H232" s="225">
        <v>0</v>
      </c>
      <c r="I232" s="225">
        <v>0</v>
      </c>
      <c r="J232" s="166"/>
      <c r="K232" s="168"/>
      <c r="L232" s="161"/>
      <c r="M232" s="216"/>
      <c r="Q232" s="161"/>
      <c r="R232" s="216"/>
      <c r="S232" s="169"/>
      <c r="T232" s="161"/>
      <c r="U232" s="169"/>
      <c r="V232" s="161"/>
      <c r="W232" s="163"/>
      <c r="X232" s="217"/>
      <c r="Z232" s="161"/>
      <c r="AA232" s="218"/>
    </row>
    <row r="233" spans="2:27" ht="11.25" customHeight="1" x14ac:dyDescent="0.25">
      <c r="C233" s="101" t="s">
        <v>517</v>
      </c>
      <c r="D233" s="224">
        <v>0</v>
      </c>
      <c r="E233" s="459">
        <v>0</v>
      </c>
      <c r="F233" s="225">
        <v>0</v>
      </c>
      <c r="G233" s="227" t="str">
        <f t="shared" si="4"/>
        <v/>
      </c>
      <c r="H233" s="225">
        <v>0</v>
      </c>
      <c r="I233" s="225">
        <v>0</v>
      </c>
      <c r="J233" s="166"/>
      <c r="K233" s="168"/>
      <c r="L233" s="161"/>
      <c r="M233" s="216"/>
      <c r="Q233" s="161"/>
      <c r="R233" s="216"/>
      <c r="S233" s="169"/>
      <c r="T233" s="161"/>
      <c r="U233" s="169"/>
      <c r="V233" s="161"/>
      <c r="W233" s="163"/>
      <c r="X233" s="217"/>
      <c r="Z233" s="161"/>
      <c r="AA233" s="218"/>
    </row>
    <row r="234" spans="2:27" ht="11.25" customHeight="1" x14ac:dyDescent="0.25">
      <c r="C234" s="101" t="s">
        <v>518</v>
      </c>
      <c r="D234" s="224">
        <v>0</v>
      </c>
      <c r="E234" s="459">
        <v>0</v>
      </c>
      <c r="F234" s="225">
        <v>0</v>
      </c>
      <c r="G234" s="227" t="str">
        <f t="shared" si="4"/>
        <v/>
      </c>
      <c r="H234" s="225">
        <v>0</v>
      </c>
      <c r="I234" s="225">
        <v>0</v>
      </c>
      <c r="J234" s="166"/>
      <c r="K234" s="168"/>
      <c r="L234" s="161"/>
      <c r="M234" s="216"/>
      <c r="Q234" s="161"/>
      <c r="R234" s="216"/>
      <c r="S234" s="169"/>
      <c r="T234" s="161"/>
      <c r="U234" s="169"/>
      <c r="V234" s="161"/>
      <c r="W234" s="163"/>
      <c r="X234" s="217"/>
      <c r="Z234" s="161"/>
      <c r="AA234" s="218"/>
    </row>
    <row r="235" spans="2:27" ht="11.25" customHeight="1" x14ac:dyDescent="0.25">
      <c r="C235" s="101" t="s">
        <v>519</v>
      </c>
      <c r="D235" s="224">
        <v>0</v>
      </c>
      <c r="E235" s="459">
        <v>0</v>
      </c>
      <c r="F235" s="225">
        <v>50</v>
      </c>
      <c r="G235" s="227" t="str">
        <f t="shared" si="4"/>
        <v/>
      </c>
      <c r="H235" s="225">
        <v>50</v>
      </c>
      <c r="I235" s="225">
        <v>0</v>
      </c>
      <c r="J235" s="166"/>
      <c r="K235" s="168"/>
      <c r="L235" s="161"/>
      <c r="M235" s="216"/>
      <c r="Q235" s="161"/>
      <c r="R235" s="216"/>
      <c r="S235" s="169"/>
      <c r="T235" s="161"/>
      <c r="U235" s="169"/>
      <c r="V235" s="161"/>
      <c r="W235" s="163"/>
      <c r="X235" s="217"/>
      <c r="Z235" s="161"/>
      <c r="AA235" s="218"/>
    </row>
    <row r="236" spans="2:27" ht="11.25" customHeight="1" x14ac:dyDescent="0.2">
      <c r="C236" s="101" t="s">
        <v>520</v>
      </c>
      <c r="D236" s="471">
        <v>4240</v>
      </c>
      <c r="E236" s="459">
        <v>0</v>
      </c>
      <c r="F236" s="225">
        <v>1900</v>
      </c>
      <c r="G236" s="227" t="str">
        <f t="shared" si="4"/>
        <v/>
      </c>
      <c r="H236" s="225">
        <v>1900</v>
      </c>
      <c r="I236" s="225">
        <v>1900</v>
      </c>
      <c r="J236" s="166"/>
      <c r="K236" s="168"/>
      <c r="L236" s="161"/>
      <c r="M236" s="216"/>
      <c r="Q236" s="161"/>
      <c r="R236" s="216"/>
      <c r="S236" s="169"/>
      <c r="T236" s="161"/>
      <c r="U236" s="169"/>
      <c r="V236" s="161"/>
      <c r="W236" s="163"/>
      <c r="X236" s="217"/>
      <c r="Z236" s="161"/>
      <c r="AA236" s="218"/>
    </row>
    <row r="237" spans="2:27" ht="11.25" customHeight="1" x14ac:dyDescent="0.2">
      <c r="C237" s="101" t="s">
        <v>1149</v>
      </c>
      <c r="D237" s="471">
        <v>150</v>
      </c>
      <c r="E237" s="459">
        <v>0</v>
      </c>
      <c r="F237" s="225">
        <v>411</v>
      </c>
      <c r="G237" s="227" t="str">
        <f t="shared" si="4"/>
        <v/>
      </c>
      <c r="H237" s="225">
        <v>411</v>
      </c>
      <c r="I237" s="225">
        <v>100</v>
      </c>
      <c r="J237" s="166"/>
      <c r="K237" s="168"/>
      <c r="L237" s="161"/>
      <c r="M237" s="216"/>
      <c r="Q237" s="161"/>
      <c r="R237" s="216"/>
      <c r="S237" s="169"/>
      <c r="T237" s="161"/>
      <c r="U237" s="169"/>
      <c r="V237" s="161"/>
      <c r="W237" s="163"/>
      <c r="X237" s="217"/>
      <c r="Z237" s="161"/>
      <c r="AA237" s="218"/>
    </row>
    <row r="238" spans="2:27" ht="11.25" customHeight="1" x14ac:dyDescent="0.25">
      <c r="C238" s="101" t="s">
        <v>521</v>
      </c>
      <c r="D238" s="224">
        <v>0</v>
      </c>
      <c r="E238" s="459">
        <v>0</v>
      </c>
      <c r="F238" s="225">
        <v>0</v>
      </c>
      <c r="G238" s="227" t="str">
        <f t="shared" si="4"/>
        <v/>
      </c>
      <c r="H238" s="225">
        <v>0</v>
      </c>
      <c r="I238" s="225">
        <v>0</v>
      </c>
      <c r="J238" s="166"/>
      <c r="K238" s="168"/>
      <c r="L238" s="161"/>
      <c r="M238" s="216"/>
      <c r="Q238" s="161"/>
      <c r="R238" s="216"/>
      <c r="S238" s="169"/>
      <c r="T238" s="161"/>
      <c r="U238" s="169"/>
      <c r="V238" s="161"/>
      <c r="W238" s="163"/>
      <c r="X238" s="217"/>
      <c r="Z238" s="161"/>
      <c r="AA238" s="218"/>
    </row>
    <row r="239" spans="2:27" ht="11.25" customHeight="1" x14ac:dyDescent="0.25">
      <c r="C239" s="101" t="s">
        <v>522</v>
      </c>
      <c r="D239" s="224">
        <v>0</v>
      </c>
      <c r="E239" s="459">
        <v>0</v>
      </c>
      <c r="F239" s="225">
        <v>0</v>
      </c>
      <c r="G239" s="227" t="str">
        <f t="shared" si="4"/>
        <v/>
      </c>
      <c r="H239" s="225">
        <v>0</v>
      </c>
      <c r="I239" s="225">
        <v>0</v>
      </c>
      <c r="J239" s="166"/>
      <c r="K239" s="168"/>
      <c r="L239" s="161"/>
      <c r="M239" s="216"/>
      <c r="Q239" s="161"/>
      <c r="R239" s="216"/>
      <c r="S239" s="169"/>
      <c r="T239" s="161"/>
      <c r="U239" s="169"/>
      <c r="V239" s="161"/>
      <c r="W239" s="163"/>
      <c r="X239" s="217"/>
      <c r="Z239" s="161"/>
      <c r="AA239" s="218"/>
    </row>
    <row r="240" spans="2:27" ht="11.25" customHeight="1" thickBot="1" x14ac:dyDescent="0.3">
      <c r="B240" s="230" t="s">
        <v>523</v>
      </c>
      <c r="D240" s="232">
        <f>SUM(D212:D239)</f>
        <v>38016.07</v>
      </c>
      <c r="E240" s="466">
        <f>SUM(E212:E239)</f>
        <v>4500.8999999999996</v>
      </c>
      <c r="F240" s="244">
        <f>SUM(F212:F239)</f>
        <v>10461</v>
      </c>
      <c r="G240" s="227">
        <f t="shared" si="4"/>
        <v>8.4463262902974972</v>
      </c>
      <c r="H240" s="244">
        <f>SUM(H212:H239)</f>
        <v>4561</v>
      </c>
      <c r="I240" s="244">
        <f>SUM(I212:I239)</f>
        <v>5200</v>
      </c>
      <c r="J240" s="166"/>
      <c r="K240" s="168"/>
      <c r="L240" s="161"/>
      <c r="M240" s="216"/>
      <c r="Q240" s="161"/>
      <c r="R240" s="216"/>
      <c r="S240" s="169"/>
      <c r="T240" s="161"/>
      <c r="U240" s="169"/>
      <c r="V240" s="161"/>
      <c r="W240" s="163"/>
      <c r="X240" s="217"/>
      <c r="Z240" s="161"/>
      <c r="AA240" s="218"/>
    </row>
    <row r="241" spans="1:27" ht="11.25" customHeight="1" thickTop="1" x14ac:dyDescent="0.25">
      <c r="A241" s="101" t="s">
        <v>524</v>
      </c>
      <c r="D241" s="224">
        <f>D179+D182+D188+D197+D205+D211+D240</f>
        <v>53699.6</v>
      </c>
      <c r="E241" s="459">
        <f>E179+E182+E188+E197+E205+E211+E240</f>
        <v>4761.8999999999996</v>
      </c>
      <c r="F241" s="225">
        <f>F179+F182+F188+F197+F205+F211+F240</f>
        <v>23761</v>
      </c>
      <c r="G241" s="227">
        <f t="shared" si="4"/>
        <v>11.276927276927278</v>
      </c>
      <c r="H241" s="225">
        <f>H179+H182+H188+H197+H205+H211+H240</f>
        <v>17461</v>
      </c>
      <c r="I241" s="225">
        <f>I179+I182+I188+I197+I205+I211+I240</f>
        <v>17600</v>
      </c>
      <c r="J241" s="166"/>
      <c r="K241" s="168"/>
      <c r="L241" s="161"/>
      <c r="M241" s="216"/>
      <c r="Q241" s="161"/>
      <c r="R241" s="216"/>
      <c r="S241" s="169"/>
      <c r="T241" s="161"/>
      <c r="U241" s="169"/>
      <c r="V241" s="161"/>
      <c r="W241" s="163"/>
      <c r="X241" s="217"/>
      <c r="Z241" s="161"/>
      <c r="AA241" s="218"/>
    </row>
    <row r="242" spans="1:27" ht="11.25" customHeight="1" x14ac:dyDescent="0.25">
      <c r="D242" s="224"/>
      <c r="F242" s="162"/>
      <c r="G242" s="227" t="str">
        <f t="shared" si="4"/>
        <v/>
      </c>
      <c r="H242" s="162"/>
      <c r="I242" s="162"/>
      <c r="J242" s="166"/>
      <c r="K242" s="168"/>
      <c r="L242" s="161"/>
      <c r="M242" s="216"/>
      <c r="Q242" s="161"/>
      <c r="R242" s="216"/>
      <c r="S242" s="169"/>
      <c r="T242" s="161"/>
      <c r="U242" s="169"/>
      <c r="V242" s="161"/>
      <c r="W242" s="163"/>
      <c r="X242" s="217"/>
      <c r="Z242" s="161"/>
      <c r="AA242" s="218"/>
    </row>
    <row r="243" spans="1:27" ht="11.25" customHeight="1" x14ac:dyDescent="0.25">
      <c r="A243" s="240" t="s">
        <v>525</v>
      </c>
      <c r="D243" s="224"/>
      <c r="E243" s="459"/>
      <c r="F243" s="225"/>
      <c r="G243" s="227" t="str">
        <f t="shared" si="4"/>
        <v/>
      </c>
      <c r="H243" s="225"/>
      <c r="I243" s="225"/>
      <c r="J243" s="166"/>
      <c r="K243" s="168"/>
      <c r="L243" s="161"/>
      <c r="M243" s="216"/>
      <c r="Q243" s="161"/>
      <c r="R243" s="216"/>
      <c r="S243" s="169"/>
      <c r="T243" s="161"/>
      <c r="U243" s="169"/>
      <c r="V243" s="161"/>
      <c r="W243" s="163"/>
      <c r="X243" s="217"/>
      <c r="Z243" s="161"/>
      <c r="AA243" s="218"/>
    </row>
    <row r="244" spans="1:27" ht="11.25" customHeight="1" x14ac:dyDescent="0.25">
      <c r="A244" s="240"/>
      <c r="B244" s="101" t="s">
        <v>526</v>
      </c>
      <c r="D244" s="224"/>
      <c r="E244" s="459"/>
      <c r="F244" s="225"/>
      <c r="G244" s="227" t="str">
        <f t="shared" si="4"/>
        <v/>
      </c>
      <c r="H244" s="225"/>
      <c r="I244" s="225"/>
      <c r="J244" s="166"/>
      <c r="K244" s="168"/>
      <c r="L244" s="230"/>
      <c r="M244" s="216"/>
      <c r="Q244" s="161"/>
      <c r="R244" s="216"/>
      <c r="S244" s="169"/>
      <c r="T244" s="161"/>
      <c r="U244" s="169"/>
      <c r="V244" s="161"/>
      <c r="W244" s="163"/>
      <c r="X244" s="217"/>
      <c r="Z244" s="161"/>
      <c r="AA244" s="218"/>
    </row>
    <row r="245" spans="1:27" ht="11.25" customHeight="1" x14ac:dyDescent="0.25">
      <c r="A245" s="240"/>
      <c r="C245" s="101" t="s">
        <v>527</v>
      </c>
      <c r="D245" s="228">
        <v>0</v>
      </c>
      <c r="E245" s="460">
        <v>0</v>
      </c>
      <c r="F245" s="229">
        <v>0</v>
      </c>
      <c r="G245" s="227" t="str">
        <f t="shared" si="4"/>
        <v/>
      </c>
      <c r="H245" s="229">
        <v>0</v>
      </c>
      <c r="I245" s="229">
        <v>0</v>
      </c>
      <c r="J245" s="166"/>
      <c r="K245" s="168"/>
      <c r="L245" s="230"/>
      <c r="M245" s="216"/>
      <c r="Q245" s="161"/>
      <c r="R245" s="216"/>
      <c r="S245" s="169"/>
      <c r="T245" s="161"/>
      <c r="U245" s="169"/>
      <c r="V245" s="161"/>
      <c r="W245" s="163"/>
      <c r="X245" s="217"/>
      <c r="Z245" s="161"/>
      <c r="AA245" s="218"/>
    </row>
    <row r="246" spans="1:27" ht="11.25" customHeight="1" x14ac:dyDescent="0.25">
      <c r="A246" s="240"/>
      <c r="B246" s="230" t="s">
        <v>528</v>
      </c>
      <c r="D246" s="214">
        <f>SUM(D244:D245)</f>
        <v>0</v>
      </c>
      <c r="E246" s="461">
        <f>SUM(E244:E245)</f>
        <v>0</v>
      </c>
      <c r="F246" s="231">
        <f>SUM(F244:F245)</f>
        <v>0</v>
      </c>
      <c r="G246" s="227" t="str">
        <f t="shared" si="4"/>
        <v/>
      </c>
      <c r="H246" s="231">
        <f>SUM(H244:H245)</f>
        <v>0</v>
      </c>
      <c r="I246" s="231">
        <f>SUM(I244:I245)</f>
        <v>0</v>
      </c>
      <c r="J246" s="166"/>
      <c r="K246" s="168"/>
      <c r="L246" s="230"/>
      <c r="M246" s="216"/>
      <c r="Q246" s="161"/>
      <c r="R246" s="216"/>
      <c r="S246" s="169"/>
      <c r="T246" s="161"/>
      <c r="U246" s="169"/>
      <c r="V246" s="161"/>
      <c r="W246" s="163"/>
      <c r="X246" s="217"/>
      <c r="Z246" s="161"/>
      <c r="AA246" s="218"/>
    </row>
    <row r="247" spans="1:27" ht="11.25" customHeight="1" x14ac:dyDescent="0.25">
      <c r="A247" s="240"/>
      <c r="B247" s="101" t="s">
        <v>529</v>
      </c>
      <c r="D247" s="224"/>
      <c r="E247" s="459"/>
      <c r="F247" s="225"/>
      <c r="G247" s="227" t="str">
        <f t="shared" si="4"/>
        <v/>
      </c>
      <c r="H247" s="225"/>
      <c r="I247" s="225"/>
      <c r="J247" s="166"/>
      <c r="K247" s="168"/>
      <c r="L247" s="230"/>
      <c r="M247" s="216"/>
      <c r="Q247" s="161"/>
      <c r="R247" s="216"/>
      <c r="S247" s="169"/>
      <c r="T247" s="161"/>
      <c r="U247" s="169"/>
      <c r="V247" s="161"/>
      <c r="W247" s="163"/>
      <c r="X247" s="217"/>
      <c r="Z247" s="161"/>
      <c r="AA247" s="218"/>
    </row>
    <row r="248" spans="1:27" ht="11.25" customHeight="1" x14ac:dyDescent="0.25">
      <c r="A248" s="240"/>
      <c r="C248" s="101" t="s">
        <v>530</v>
      </c>
      <c r="D248" s="224">
        <v>0</v>
      </c>
      <c r="E248" s="459">
        <v>0</v>
      </c>
      <c r="F248" s="225">
        <v>0</v>
      </c>
      <c r="G248" s="227" t="str">
        <f t="shared" si="4"/>
        <v/>
      </c>
      <c r="H248" s="225">
        <v>0</v>
      </c>
      <c r="I248" s="225">
        <v>0</v>
      </c>
      <c r="J248" s="166"/>
      <c r="K248" s="168"/>
      <c r="L248" s="230"/>
      <c r="M248" s="216"/>
      <c r="Q248" s="161"/>
      <c r="R248" s="216"/>
      <c r="S248" s="169"/>
      <c r="T248" s="161"/>
      <c r="U248" s="169"/>
      <c r="V248" s="161"/>
      <c r="W248" s="163"/>
      <c r="X248" s="217"/>
      <c r="Z248" s="161"/>
      <c r="AA248" s="218"/>
    </row>
    <row r="249" spans="1:27" ht="11.25" customHeight="1" x14ac:dyDescent="0.25">
      <c r="A249" s="240"/>
      <c r="B249" s="230" t="s">
        <v>531</v>
      </c>
      <c r="D249" s="214">
        <f>SUM(D247:D248)</f>
        <v>0</v>
      </c>
      <c r="E249" s="461">
        <f>SUM(E247:E248)</f>
        <v>0</v>
      </c>
      <c r="F249" s="231">
        <f>SUM(F247:F248)</f>
        <v>0</v>
      </c>
      <c r="G249" s="227" t="str">
        <f t="shared" si="4"/>
        <v/>
      </c>
      <c r="H249" s="231">
        <f>SUM(H247:H248)</f>
        <v>0</v>
      </c>
      <c r="I249" s="231">
        <f>SUM(I247:I248)</f>
        <v>0</v>
      </c>
      <c r="J249" s="166"/>
      <c r="K249" s="168"/>
      <c r="L249" s="230"/>
      <c r="M249" s="216"/>
      <c r="Q249" s="161"/>
      <c r="R249" s="216"/>
      <c r="S249" s="169"/>
      <c r="T249" s="161"/>
      <c r="U249" s="169"/>
      <c r="V249" s="161"/>
      <c r="W249" s="163"/>
      <c r="X249" s="217"/>
      <c r="Z249" s="161"/>
      <c r="AA249" s="218"/>
    </row>
    <row r="250" spans="1:27" ht="11.25" customHeight="1" x14ac:dyDescent="0.25">
      <c r="A250" s="240"/>
      <c r="B250" s="101" t="s">
        <v>532</v>
      </c>
      <c r="D250" s="224"/>
      <c r="E250" s="459"/>
      <c r="F250" s="225"/>
      <c r="G250" s="227" t="str">
        <f t="shared" si="4"/>
        <v/>
      </c>
      <c r="H250" s="225"/>
      <c r="I250" s="225"/>
      <c r="J250" s="166"/>
      <c r="K250" s="168"/>
      <c r="L250" s="230"/>
      <c r="M250" s="216"/>
      <c r="Q250" s="161"/>
      <c r="R250" s="216"/>
      <c r="S250" s="169"/>
      <c r="T250" s="161"/>
      <c r="U250" s="169"/>
      <c r="V250" s="161"/>
      <c r="W250" s="163"/>
      <c r="X250" s="217"/>
      <c r="Z250" s="161"/>
      <c r="AA250" s="218"/>
    </row>
    <row r="251" spans="1:27" ht="11.25" customHeight="1" x14ac:dyDescent="0.25">
      <c r="A251" s="240"/>
      <c r="C251" s="101" t="s">
        <v>533</v>
      </c>
      <c r="D251" s="228">
        <v>0</v>
      </c>
      <c r="E251" s="460">
        <v>0</v>
      </c>
      <c r="F251" s="229">
        <v>0</v>
      </c>
      <c r="G251" s="227" t="str">
        <f t="shared" si="4"/>
        <v/>
      </c>
      <c r="H251" s="229">
        <v>0</v>
      </c>
      <c r="I251" s="229">
        <v>0</v>
      </c>
      <c r="J251" s="166"/>
      <c r="K251" s="168"/>
      <c r="L251" s="230"/>
      <c r="M251" s="216"/>
      <c r="Q251" s="161"/>
      <c r="R251" s="216"/>
      <c r="S251" s="169"/>
      <c r="T251" s="161"/>
      <c r="U251" s="169"/>
      <c r="V251" s="161"/>
      <c r="W251" s="163"/>
      <c r="X251" s="217"/>
      <c r="Z251" s="161"/>
      <c r="AA251" s="218"/>
    </row>
    <row r="252" spans="1:27" ht="11.25" customHeight="1" x14ac:dyDescent="0.25">
      <c r="A252" s="240"/>
      <c r="B252" s="230" t="s">
        <v>534</v>
      </c>
      <c r="D252" s="214">
        <f>SUM(D250:D251)</f>
        <v>0</v>
      </c>
      <c r="E252" s="461">
        <f>SUM(E250:E251)</f>
        <v>0</v>
      </c>
      <c r="F252" s="231">
        <f>SUM(F250:F251)</f>
        <v>0</v>
      </c>
      <c r="G252" s="227" t="str">
        <f t="shared" si="4"/>
        <v/>
      </c>
      <c r="H252" s="231">
        <f>SUM(H250:H251)</f>
        <v>0</v>
      </c>
      <c r="I252" s="231">
        <f>SUM(I250:I251)</f>
        <v>0</v>
      </c>
      <c r="J252" s="166"/>
      <c r="K252" s="168"/>
      <c r="L252" s="230"/>
      <c r="M252" s="216"/>
      <c r="Q252" s="161"/>
      <c r="R252" s="216"/>
      <c r="S252" s="169"/>
      <c r="T252" s="161"/>
      <c r="U252" s="169"/>
      <c r="V252" s="161"/>
      <c r="W252" s="163"/>
      <c r="X252" s="217"/>
      <c r="Z252" s="161"/>
      <c r="AA252" s="218"/>
    </row>
    <row r="253" spans="1:27" ht="11.25" customHeight="1" x14ac:dyDescent="0.25">
      <c r="A253" s="240"/>
      <c r="B253" s="101" t="s">
        <v>535</v>
      </c>
      <c r="D253" s="224"/>
      <c r="E253" s="459"/>
      <c r="F253" s="225"/>
      <c r="G253" s="227" t="str">
        <f t="shared" si="4"/>
        <v/>
      </c>
      <c r="H253" s="225"/>
      <c r="I253" s="225"/>
      <c r="J253" s="166"/>
      <c r="K253" s="168"/>
      <c r="L253" s="161"/>
      <c r="M253" s="216"/>
      <c r="Q253" s="161"/>
      <c r="R253" s="216"/>
      <c r="S253" s="169"/>
      <c r="T253" s="161"/>
      <c r="U253" s="169"/>
      <c r="V253" s="161"/>
      <c r="W253" s="163"/>
      <c r="X253" s="217"/>
      <c r="Z253" s="161"/>
      <c r="AA253" s="218"/>
    </row>
    <row r="254" spans="1:27" ht="11.25" customHeight="1" x14ac:dyDescent="0.25">
      <c r="A254" s="240"/>
      <c r="C254" s="101" t="s">
        <v>536</v>
      </c>
      <c r="D254" s="228">
        <v>0</v>
      </c>
      <c r="E254" s="460">
        <v>0</v>
      </c>
      <c r="F254" s="229">
        <v>0</v>
      </c>
      <c r="G254" s="227" t="str">
        <f t="shared" si="4"/>
        <v/>
      </c>
      <c r="H254" s="229">
        <v>0</v>
      </c>
      <c r="I254" s="229">
        <v>0</v>
      </c>
      <c r="J254" s="166"/>
      <c r="K254" s="168"/>
      <c r="L254" s="161"/>
      <c r="M254" s="216"/>
      <c r="Q254" s="161"/>
      <c r="R254" s="216"/>
      <c r="S254" s="169"/>
      <c r="T254" s="161"/>
      <c r="U254" s="169"/>
      <c r="V254" s="161"/>
      <c r="W254" s="163"/>
      <c r="X254" s="217"/>
      <c r="Z254" s="161"/>
      <c r="AA254" s="218"/>
    </row>
    <row r="255" spans="1:27" ht="11.25" customHeight="1" x14ac:dyDescent="0.25">
      <c r="A255" s="240"/>
      <c r="B255" s="230" t="s">
        <v>537</v>
      </c>
      <c r="D255" s="214">
        <f>SUM(D253:D254)</f>
        <v>0</v>
      </c>
      <c r="E255" s="461">
        <f>SUM(E253:E254)</f>
        <v>0</v>
      </c>
      <c r="F255" s="231">
        <f>SUM(F253:F254)</f>
        <v>0</v>
      </c>
      <c r="G255" s="227" t="str">
        <f t="shared" si="4"/>
        <v/>
      </c>
      <c r="H255" s="231">
        <f>SUM(H253:H254)</f>
        <v>0</v>
      </c>
      <c r="I255" s="231">
        <f>SUM(I253:I254)</f>
        <v>0</v>
      </c>
      <c r="J255" s="166"/>
      <c r="K255" s="168"/>
      <c r="L255" s="161"/>
      <c r="M255" s="216"/>
      <c r="Q255" s="161"/>
      <c r="R255" s="216"/>
      <c r="S255" s="169"/>
      <c r="T255" s="161"/>
      <c r="U255" s="169"/>
      <c r="V255" s="161"/>
      <c r="W255" s="163"/>
      <c r="X255" s="217"/>
      <c r="Z255" s="161"/>
      <c r="AA255" s="218"/>
    </row>
    <row r="256" spans="1:27" ht="11.25" customHeight="1" x14ac:dyDescent="0.25">
      <c r="B256" s="101" t="s">
        <v>538</v>
      </c>
      <c r="D256" s="224"/>
      <c r="E256" s="459"/>
      <c r="F256" s="225"/>
      <c r="G256" s="227" t="str">
        <f t="shared" si="4"/>
        <v/>
      </c>
      <c r="H256" s="225"/>
      <c r="I256" s="225"/>
      <c r="J256" s="166"/>
      <c r="K256" s="168"/>
      <c r="L256" s="161"/>
      <c r="M256" s="216"/>
      <c r="Q256" s="161"/>
      <c r="R256" s="216"/>
      <c r="S256" s="169"/>
      <c r="T256" s="161"/>
      <c r="U256" s="169"/>
      <c r="V256" s="161"/>
      <c r="W256" s="163"/>
      <c r="X256" s="217"/>
      <c r="Z256" s="161"/>
      <c r="AA256" s="218"/>
    </row>
    <row r="257" spans="2:27" ht="11.25" customHeight="1" x14ac:dyDescent="0.2">
      <c r="C257" s="101" t="s">
        <v>539</v>
      </c>
      <c r="D257" s="471">
        <v>301768.81</v>
      </c>
      <c r="E257" s="460">
        <v>0</v>
      </c>
      <c r="F257" s="229">
        <v>0</v>
      </c>
      <c r="G257" s="227" t="str">
        <f t="shared" si="4"/>
        <v/>
      </c>
      <c r="H257" s="229">
        <v>0</v>
      </c>
      <c r="I257" s="229">
        <v>0</v>
      </c>
      <c r="J257" s="166"/>
      <c r="K257" s="168"/>
      <c r="L257" s="161"/>
      <c r="M257" s="216"/>
      <c r="Q257" s="161"/>
      <c r="R257" s="216"/>
      <c r="S257" s="169"/>
      <c r="T257" s="161"/>
      <c r="U257" s="169"/>
      <c r="V257" s="161"/>
      <c r="W257" s="163"/>
      <c r="X257" s="217"/>
      <c r="Z257" s="161"/>
      <c r="AA257" s="218"/>
    </row>
    <row r="258" spans="2:27" ht="11.25" customHeight="1" x14ac:dyDescent="0.25">
      <c r="B258" s="230" t="s">
        <v>540</v>
      </c>
      <c r="D258" s="214">
        <f>SUM(D256:D257)</f>
        <v>301768.81</v>
      </c>
      <c r="E258" s="461">
        <f>SUM(E256:E257)</f>
        <v>0</v>
      </c>
      <c r="F258" s="231">
        <f>SUM(F256:F257)</f>
        <v>0</v>
      </c>
      <c r="G258" s="227" t="str">
        <f t="shared" si="4"/>
        <v/>
      </c>
      <c r="H258" s="231">
        <f>SUM(H256:H257)</f>
        <v>0</v>
      </c>
      <c r="I258" s="231">
        <f>SUM(I256:I257)</f>
        <v>0</v>
      </c>
      <c r="J258" s="166"/>
      <c r="K258" s="168"/>
      <c r="L258" s="161"/>
      <c r="M258" s="216"/>
      <c r="Q258" s="161"/>
      <c r="R258" s="216"/>
      <c r="S258" s="169"/>
      <c r="T258" s="161"/>
      <c r="U258" s="169"/>
      <c r="V258" s="161"/>
      <c r="W258" s="163"/>
      <c r="X258" s="217"/>
      <c r="Z258" s="161"/>
      <c r="AA258" s="218"/>
    </row>
    <row r="259" spans="2:27" ht="11.25" customHeight="1" x14ac:dyDescent="0.25">
      <c r="B259" s="101" t="s">
        <v>541</v>
      </c>
      <c r="D259" s="224"/>
      <c r="E259" s="459"/>
      <c r="F259" s="225"/>
      <c r="G259" s="227" t="str">
        <f t="shared" si="4"/>
        <v/>
      </c>
      <c r="H259" s="225"/>
      <c r="I259" s="225"/>
      <c r="J259" s="166"/>
      <c r="K259" s="168"/>
      <c r="L259" s="161"/>
      <c r="M259" s="216"/>
      <c r="Q259" s="161"/>
      <c r="R259" s="216"/>
      <c r="S259" s="169"/>
      <c r="T259" s="161"/>
      <c r="U259" s="169"/>
      <c r="V259" s="161"/>
      <c r="W259" s="163"/>
      <c r="X259" s="217"/>
      <c r="Z259" s="161"/>
      <c r="AA259" s="218"/>
    </row>
    <row r="260" spans="2:27" ht="11.25" customHeight="1" x14ac:dyDescent="0.25">
      <c r="C260" s="101" t="s">
        <v>542</v>
      </c>
      <c r="D260" s="224">
        <v>0</v>
      </c>
      <c r="E260" s="459">
        <v>0</v>
      </c>
      <c r="F260" s="225">
        <v>0</v>
      </c>
      <c r="G260" s="227" t="str">
        <f t="shared" si="4"/>
        <v/>
      </c>
      <c r="H260" s="225">
        <v>0</v>
      </c>
      <c r="I260" s="225">
        <v>0</v>
      </c>
      <c r="J260" s="166"/>
      <c r="K260" s="168"/>
      <c r="L260" s="161"/>
      <c r="M260" s="216"/>
      <c r="Q260" s="161"/>
      <c r="R260" s="216"/>
      <c r="S260" s="169"/>
      <c r="T260" s="161"/>
      <c r="U260" s="169"/>
      <c r="V260" s="161"/>
      <c r="W260" s="163"/>
      <c r="X260" s="217"/>
      <c r="Z260" s="161"/>
      <c r="AA260" s="218"/>
    </row>
    <row r="261" spans="2:27" ht="11.25" customHeight="1" x14ac:dyDescent="0.25">
      <c r="B261" s="230" t="s">
        <v>543</v>
      </c>
      <c r="D261" s="214">
        <f>SUM(D259:D260)</f>
        <v>0</v>
      </c>
      <c r="E261" s="461">
        <f>SUM(E259:E260)</f>
        <v>0</v>
      </c>
      <c r="F261" s="231">
        <f>SUM(F259:F260)</f>
        <v>0</v>
      </c>
      <c r="G261" s="227" t="str">
        <f t="shared" si="4"/>
        <v/>
      </c>
      <c r="H261" s="231">
        <f>SUM(H259:H260)</f>
        <v>0</v>
      </c>
      <c r="I261" s="231">
        <f>SUM(I259:I260)</f>
        <v>0</v>
      </c>
      <c r="J261" s="166"/>
      <c r="K261" s="168"/>
      <c r="L261" s="161"/>
      <c r="M261" s="216"/>
      <c r="Q261" s="161"/>
      <c r="R261" s="216"/>
      <c r="S261" s="169"/>
      <c r="T261" s="161"/>
      <c r="U261" s="169"/>
      <c r="V261" s="161"/>
      <c r="W261" s="163"/>
      <c r="X261" s="217"/>
      <c r="Z261" s="161"/>
      <c r="AA261" s="218"/>
    </row>
    <row r="262" spans="2:27" ht="11.25" customHeight="1" x14ac:dyDescent="0.25">
      <c r="B262" s="101" t="s">
        <v>544</v>
      </c>
      <c r="D262" s="224"/>
      <c r="E262" s="459"/>
      <c r="F262" s="225"/>
      <c r="G262" s="227" t="str">
        <f t="shared" si="4"/>
        <v/>
      </c>
      <c r="H262" s="225"/>
      <c r="I262" s="225"/>
      <c r="J262" s="166"/>
      <c r="K262" s="168"/>
      <c r="L262" s="161"/>
      <c r="M262" s="216"/>
      <c r="Q262" s="161"/>
      <c r="R262" s="216"/>
      <c r="S262" s="169"/>
      <c r="T262" s="161"/>
      <c r="U262" s="169"/>
      <c r="V262" s="161"/>
      <c r="W262" s="163"/>
      <c r="X262" s="217"/>
      <c r="Z262" s="161"/>
      <c r="AA262" s="218"/>
    </row>
    <row r="263" spans="2:27" ht="11.25" customHeight="1" x14ac:dyDescent="0.25">
      <c r="C263" s="101" t="s">
        <v>545</v>
      </c>
      <c r="D263" s="224">
        <v>0</v>
      </c>
      <c r="E263" s="459">
        <v>0</v>
      </c>
      <c r="F263" s="225">
        <v>0</v>
      </c>
      <c r="G263" s="227" t="str">
        <f t="shared" si="4"/>
        <v/>
      </c>
      <c r="H263" s="225">
        <v>0</v>
      </c>
      <c r="I263" s="225">
        <v>0</v>
      </c>
      <c r="J263" s="166"/>
      <c r="K263" s="168"/>
      <c r="L263" s="161"/>
      <c r="M263" s="216"/>
      <c r="Q263" s="161"/>
      <c r="R263" s="216"/>
      <c r="S263" s="169"/>
      <c r="T263" s="161"/>
      <c r="U263" s="169"/>
      <c r="V263" s="161"/>
      <c r="W263" s="163"/>
      <c r="X263" s="217"/>
      <c r="Z263" s="161"/>
      <c r="AA263" s="218"/>
    </row>
    <row r="264" spans="2:27" ht="11.25" customHeight="1" x14ac:dyDescent="0.25">
      <c r="B264" s="230" t="s">
        <v>546</v>
      </c>
      <c r="D264" s="214">
        <f>SUM(D262:D263)</f>
        <v>0</v>
      </c>
      <c r="E264" s="461">
        <f>SUM(E262:E263)</f>
        <v>0</v>
      </c>
      <c r="F264" s="231">
        <f>SUM(F262:F263)</f>
        <v>0</v>
      </c>
      <c r="G264" s="227" t="str">
        <f t="shared" si="4"/>
        <v/>
      </c>
      <c r="H264" s="231">
        <f>SUM(H262:H263)</f>
        <v>0</v>
      </c>
      <c r="I264" s="231">
        <f>SUM(I262:I263)</f>
        <v>0</v>
      </c>
      <c r="J264" s="166"/>
      <c r="K264" s="168"/>
      <c r="L264" s="161"/>
      <c r="M264" s="216"/>
      <c r="Q264" s="161"/>
      <c r="R264" s="216"/>
      <c r="S264" s="169"/>
      <c r="T264" s="161"/>
      <c r="U264" s="169"/>
      <c r="V264" s="161"/>
      <c r="W264" s="163"/>
      <c r="X264" s="217"/>
      <c r="Z264" s="161"/>
      <c r="AA264" s="218"/>
    </row>
    <row r="265" spans="2:27" ht="11.25" customHeight="1" x14ac:dyDescent="0.25">
      <c r="B265" s="101" t="s">
        <v>547</v>
      </c>
      <c r="D265" s="224"/>
      <c r="E265" s="459"/>
      <c r="F265" s="225"/>
      <c r="G265" s="227" t="str">
        <f t="shared" ref="G265:G280" si="5">IF(E265=0,"",D265/E265)</f>
        <v/>
      </c>
      <c r="H265" s="225"/>
      <c r="I265" s="225"/>
      <c r="J265" s="166"/>
      <c r="K265" s="168"/>
      <c r="L265" s="161"/>
      <c r="M265" s="216"/>
      <c r="Q265" s="161"/>
      <c r="R265" s="216"/>
      <c r="S265" s="169"/>
      <c r="T265" s="161"/>
      <c r="U265" s="169"/>
      <c r="V265" s="161"/>
      <c r="W265" s="163"/>
      <c r="X265" s="217"/>
      <c r="Z265" s="161"/>
      <c r="AA265" s="218"/>
    </row>
    <row r="266" spans="2:27" ht="11.25" customHeight="1" x14ac:dyDescent="0.25">
      <c r="C266" s="101" t="s">
        <v>548</v>
      </c>
      <c r="D266" s="224">
        <v>0</v>
      </c>
      <c r="E266" s="459">
        <v>0</v>
      </c>
      <c r="F266" s="225">
        <v>0</v>
      </c>
      <c r="G266" s="227" t="str">
        <f t="shared" si="5"/>
        <v/>
      </c>
      <c r="H266" s="225">
        <v>0</v>
      </c>
      <c r="I266" s="225">
        <v>0</v>
      </c>
      <c r="J266" s="166"/>
      <c r="K266" s="168"/>
      <c r="L266" s="161"/>
      <c r="M266" s="216"/>
      <c r="Q266" s="161"/>
      <c r="R266" s="216"/>
      <c r="S266" s="169"/>
      <c r="T266" s="161"/>
      <c r="U266" s="169"/>
      <c r="V266" s="161"/>
      <c r="W266" s="163"/>
      <c r="X266" s="217"/>
      <c r="Z266" s="161"/>
      <c r="AA266" s="218"/>
    </row>
    <row r="267" spans="2:27" ht="11.25" customHeight="1" x14ac:dyDescent="0.25">
      <c r="B267" s="230" t="s">
        <v>549</v>
      </c>
      <c r="D267" s="214">
        <f>SUM(D265:D266)</f>
        <v>0</v>
      </c>
      <c r="E267" s="461">
        <f>SUM(E265:E266)</f>
        <v>0</v>
      </c>
      <c r="F267" s="231">
        <f>SUM(F265:F266)</f>
        <v>0</v>
      </c>
      <c r="G267" s="227" t="str">
        <f t="shared" si="5"/>
        <v/>
      </c>
      <c r="H267" s="231">
        <f>SUM(H265:H266)</f>
        <v>0</v>
      </c>
      <c r="I267" s="231">
        <f>SUM(I265:I266)</f>
        <v>0</v>
      </c>
      <c r="J267" s="166"/>
      <c r="K267" s="168"/>
      <c r="L267" s="161"/>
      <c r="M267" s="216"/>
      <c r="Q267" s="161"/>
      <c r="R267" s="216"/>
      <c r="S267" s="169"/>
      <c r="T267" s="161"/>
      <c r="U267" s="169"/>
      <c r="V267" s="161"/>
      <c r="W267" s="163"/>
      <c r="X267" s="217"/>
      <c r="Z267" s="161"/>
      <c r="AA267" s="218"/>
    </row>
    <row r="268" spans="2:27" ht="11.25" customHeight="1" x14ac:dyDescent="0.25">
      <c r="B268" s="101" t="s">
        <v>550</v>
      </c>
      <c r="D268" s="224"/>
      <c r="E268" s="459"/>
      <c r="F268" s="225"/>
      <c r="G268" s="227" t="str">
        <f t="shared" si="5"/>
        <v/>
      </c>
      <c r="H268" s="225"/>
      <c r="I268" s="225"/>
      <c r="J268" s="166"/>
      <c r="K268" s="168"/>
      <c r="L268" s="161"/>
      <c r="M268" s="216"/>
      <c r="Q268" s="161"/>
      <c r="R268" s="216"/>
      <c r="S268" s="169"/>
      <c r="T268" s="161"/>
      <c r="U268" s="169"/>
      <c r="V268" s="161"/>
      <c r="W268" s="163"/>
      <c r="X268" s="217"/>
      <c r="Z268" s="161"/>
      <c r="AA268" s="218"/>
    </row>
    <row r="269" spans="2:27" ht="11.25" customHeight="1" x14ac:dyDescent="0.25">
      <c r="C269" s="101" t="s">
        <v>551</v>
      </c>
      <c r="D269" s="224">
        <v>0</v>
      </c>
      <c r="E269" s="459">
        <v>0</v>
      </c>
      <c r="F269" s="225">
        <v>0</v>
      </c>
      <c r="G269" s="227" t="str">
        <f t="shared" si="5"/>
        <v/>
      </c>
      <c r="H269" s="225">
        <v>0</v>
      </c>
      <c r="I269" s="225">
        <v>0</v>
      </c>
      <c r="J269" s="166"/>
      <c r="K269" s="168"/>
      <c r="L269" s="161"/>
      <c r="M269" s="216"/>
      <c r="Q269" s="161"/>
      <c r="R269" s="216"/>
      <c r="S269" s="169"/>
      <c r="T269" s="161"/>
      <c r="U269" s="169"/>
      <c r="V269" s="161"/>
      <c r="W269" s="163"/>
      <c r="X269" s="217"/>
      <c r="Z269" s="161"/>
      <c r="AA269" s="218"/>
    </row>
    <row r="270" spans="2:27" ht="11.25" customHeight="1" x14ac:dyDescent="0.25">
      <c r="C270" s="101" t="s">
        <v>552</v>
      </c>
      <c r="D270" s="224">
        <v>0</v>
      </c>
      <c r="E270" s="459">
        <v>0</v>
      </c>
      <c r="F270" s="225">
        <v>0</v>
      </c>
      <c r="G270" s="227" t="str">
        <f t="shared" si="5"/>
        <v/>
      </c>
      <c r="H270" s="225">
        <v>0</v>
      </c>
      <c r="I270" s="225">
        <v>0</v>
      </c>
      <c r="J270" s="166"/>
      <c r="K270" s="168"/>
      <c r="L270" s="161"/>
      <c r="M270" s="216"/>
      <c r="Q270" s="161"/>
      <c r="R270" s="216"/>
      <c r="S270" s="169"/>
      <c r="T270" s="161"/>
      <c r="U270" s="169"/>
      <c r="V270" s="161"/>
      <c r="W270" s="163"/>
      <c r="X270" s="217"/>
      <c r="Z270" s="161"/>
      <c r="AA270" s="218"/>
    </row>
    <row r="271" spans="2:27" ht="11.25" customHeight="1" x14ac:dyDescent="0.25">
      <c r="C271" s="101" t="s">
        <v>553</v>
      </c>
      <c r="D271" s="224">
        <v>0</v>
      </c>
      <c r="E271" s="459">
        <v>0</v>
      </c>
      <c r="F271" s="225">
        <v>0</v>
      </c>
      <c r="G271" s="227" t="str">
        <f t="shared" si="5"/>
        <v/>
      </c>
      <c r="H271" s="225">
        <v>0</v>
      </c>
      <c r="I271" s="225">
        <v>0</v>
      </c>
      <c r="J271" s="166"/>
      <c r="K271" s="168"/>
      <c r="L271" s="161"/>
      <c r="M271" s="216"/>
      <c r="Q271" s="161"/>
      <c r="R271" s="216"/>
      <c r="S271" s="169"/>
      <c r="T271" s="161"/>
      <c r="U271" s="169"/>
      <c r="V271" s="161"/>
      <c r="W271" s="163"/>
      <c r="X271" s="217"/>
      <c r="Z271" s="161"/>
      <c r="AA271" s="218"/>
    </row>
    <row r="272" spans="2:27" ht="11.25" customHeight="1" x14ac:dyDescent="0.25">
      <c r="C272" s="101" t="s">
        <v>554</v>
      </c>
      <c r="D272" s="224">
        <v>0</v>
      </c>
      <c r="E272" s="459">
        <v>0</v>
      </c>
      <c r="F272" s="225">
        <v>0</v>
      </c>
      <c r="G272" s="227" t="str">
        <f t="shared" si="5"/>
        <v/>
      </c>
      <c r="H272" s="225">
        <v>0</v>
      </c>
      <c r="I272" s="225">
        <v>0</v>
      </c>
      <c r="J272" s="166"/>
      <c r="K272" s="168"/>
      <c r="L272" s="161"/>
      <c r="M272" s="216"/>
      <c r="Q272" s="161"/>
      <c r="R272" s="216"/>
      <c r="S272" s="169"/>
      <c r="T272" s="161"/>
      <c r="U272" s="169"/>
      <c r="V272" s="161"/>
      <c r="W272" s="163"/>
      <c r="X272" s="217"/>
      <c r="Z272" s="161"/>
      <c r="AA272" s="218"/>
    </row>
    <row r="273" spans="1:27" ht="11.25" customHeight="1" thickBot="1" x14ac:dyDescent="0.3">
      <c r="B273" s="230" t="s">
        <v>555</v>
      </c>
      <c r="D273" s="214">
        <f>SUM(D268:D272)</f>
        <v>0</v>
      </c>
      <c r="E273" s="461">
        <f>SUM(E268:E272)</f>
        <v>0</v>
      </c>
      <c r="F273" s="231">
        <f>SUM(F268:F272)</f>
        <v>0</v>
      </c>
      <c r="G273" s="227" t="str">
        <f t="shared" si="5"/>
        <v/>
      </c>
      <c r="H273" s="231">
        <f>SUM(H268:H272)</f>
        <v>0</v>
      </c>
      <c r="I273" s="231">
        <f>SUM(I268:I272)</f>
        <v>0</v>
      </c>
      <c r="J273" s="166"/>
      <c r="K273" s="168"/>
      <c r="L273" s="161"/>
      <c r="M273" s="216"/>
      <c r="Q273" s="161"/>
      <c r="R273" s="216"/>
      <c r="S273" s="169"/>
      <c r="T273" s="161"/>
      <c r="U273" s="169"/>
      <c r="V273" s="161"/>
      <c r="W273" s="163"/>
      <c r="X273" s="217"/>
      <c r="Z273" s="161"/>
      <c r="AA273" s="218"/>
    </row>
    <row r="274" spans="1:27" ht="11.25" customHeight="1" thickTop="1" x14ac:dyDescent="0.25">
      <c r="A274" s="101" t="s">
        <v>556</v>
      </c>
      <c r="D274" s="234">
        <f>D246+D249+D252+D255+D258+D261+D264+D267+D273</f>
        <v>301768.81</v>
      </c>
      <c r="E274" s="463">
        <f>E246+E249+E252+E255+E258+E261+E264+E267+E273</f>
        <v>0</v>
      </c>
      <c r="F274" s="235">
        <f>F246+F249+F252+F255+F258+F261+F264+F267+F273</f>
        <v>0</v>
      </c>
      <c r="G274" s="227" t="str">
        <f t="shared" si="5"/>
        <v/>
      </c>
      <c r="H274" s="235">
        <f>H246+H249+H252+H255+H258+H261+H264+H267+H273</f>
        <v>0</v>
      </c>
      <c r="I274" s="235">
        <f>I246+I249+I252+I255+I258+I261+I264+I267+I273</f>
        <v>0</v>
      </c>
      <c r="J274" s="166"/>
      <c r="K274" s="168"/>
      <c r="L274" s="161"/>
      <c r="M274" s="216"/>
      <c r="P274" s="216"/>
      <c r="Q274" s="161"/>
      <c r="R274" s="216"/>
      <c r="S274" s="169"/>
      <c r="T274" s="161"/>
      <c r="U274" s="169"/>
      <c r="V274" s="161"/>
      <c r="W274" s="163"/>
      <c r="X274" s="217"/>
      <c r="Z274" s="161"/>
      <c r="AA274" s="218"/>
    </row>
    <row r="275" spans="1:27" ht="11.25" customHeight="1" x14ac:dyDescent="0.25">
      <c r="D275" s="224"/>
      <c r="F275" s="162"/>
      <c r="G275" s="227" t="str">
        <f t="shared" si="5"/>
        <v/>
      </c>
      <c r="H275" s="162"/>
      <c r="I275" s="162"/>
      <c r="J275" s="166"/>
      <c r="K275" s="168"/>
      <c r="L275" s="161"/>
      <c r="M275" s="216"/>
      <c r="P275" s="242"/>
      <c r="Q275" s="161"/>
      <c r="R275" s="216"/>
      <c r="S275" s="169"/>
      <c r="T275" s="161"/>
      <c r="U275" s="169"/>
      <c r="V275" s="161"/>
      <c r="W275" s="163"/>
      <c r="X275" s="217"/>
      <c r="Z275" s="161"/>
      <c r="AA275" s="218"/>
    </row>
    <row r="276" spans="1:27" ht="11.25" customHeight="1" x14ac:dyDescent="0.25">
      <c r="C276" s="101" t="s">
        <v>557</v>
      </c>
      <c r="D276" s="224"/>
      <c r="E276" s="459"/>
      <c r="F276" s="225"/>
      <c r="G276" s="227" t="str">
        <f t="shared" si="5"/>
        <v/>
      </c>
      <c r="H276" s="225"/>
      <c r="I276" s="225"/>
      <c r="J276" s="166"/>
      <c r="K276" s="168"/>
      <c r="L276" s="161"/>
      <c r="M276" s="216"/>
      <c r="P276" s="216"/>
      <c r="Q276" s="161"/>
      <c r="R276" s="216"/>
      <c r="S276" s="169"/>
      <c r="T276" s="161"/>
      <c r="U276" s="169"/>
      <c r="V276" s="161"/>
      <c r="W276" s="163"/>
      <c r="X276" s="217"/>
      <c r="Z276" s="161"/>
      <c r="AA276" s="218"/>
    </row>
    <row r="277" spans="1:27" ht="11.25" customHeight="1" x14ac:dyDescent="0.25">
      <c r="D277" s="224"/>
      <c r="E277" s="459"/>
      <c r="F277" s="225"/>
      <c r="G277" s="227" t="str">
        <f t="shared" si="5"/>
        <v/>
      </c>
      <c r="H277" s="225"/>
      <c r="I277" s="225"/>
      <c r="J277" s="166"/>
      <c r="K277" s="168"/>
      <c r="L277" s="161"/>
      <c r="M277" s="216"/>
      <c r="P277" s="216"/>
      <c r="Q277" s="161"/>
      <c r="R277" s="216"/>
      <c r="S277" s="169"/>
      <c r="T277" s="161"/>
      <c r="U277" s="169"/>
      <c r="V277" s="161"/>
      <c r="W277" s="163"/>
      <c r="X277" s="217"/>
      <c r="Z277" s="161"/>
      <c r="AA277" s="218"/>
    </row>
    <row r="278" spans="1:27" ht="11.25" customHeight="1" x14ac:dyDescent="0.25">
      <c r="C278" s="101" t="s">
        <v>558</v>
      </c>
      <c r="D278" s="224"/>
      <c r="E278" s="459"/>
      <c r="F278" s="225"/>
      <c r="G278" s="227" t="str">
        <f t="shared" si="5"/>
        <v/>
      </c>
      <c r="H278" s="225"/>
      <c r="I278" s="225"/>
      <c r="J278" s="166"/>
      <c r="K278" s="168"/>
      <c r="L278" s="161"/>
      <c r="M278" s="216"/>
      <c r="P278" s="216"/>
      <c r="Q278" s="161"/>
      <c r="R278" s="216"/>
      <c r="S278" s="169"/>
      <c r="T278" s="161"/>
      <c r="U278" s="169"/>
      <c r="V278" s="161"/>
      <c r="W278" s="163"/>
      <c r="X278" s="217"/>
      <c r="Z278" s="161"/>
      <c r="AA278" s="218"/>
    </row>
    <row r="279" spans="1:27" ht="11.25" customHeight="1" x14ac:dyDescent="0.25">
      <c r="D279" s="224"/>
      <c r="E279" s="459"/>
      <c r="F279" s="225"/>
      <c r="G279" s="227" t="str">
        <f t="shared" si="5"/>
        <v/>
      </c>
      <c r="H279" s="225"/>
      <c r="I279" s="225"/>
      <c r="J279" s="166"/>
      <c r="K279" s="168"/>
      <c r="L279" s="161"/>
      <c r="M279" s="216"/>
      <c r="P279" s="216"/>
      <c r="Q279" s="161"/>
      <c r="R279" s="216"/>
      <c r="S279" s="169"/>
      <c r="T279" s="161"/>
      <c r="U279" s="169"/>
      <c r="V279" s="161"/>
      <c r="W279" s="163"/>
      <c r="X279" s="217"/>
      <c r="Z279" s="161"/>
      <c r="AA279" s="218"/>
    </row>
    <row r="280" spans="1:27" ht="11.25" customHeight="1" x14ac:dyDescent="0.25">
      <c r="C280" s="101" t="s">
        <v>559</v>
      </c>
      <c r="D280" s="224">
        <f>D59+D96+D136+D167+D241+D274+D276+D278</f>
        <v>8714911.4299999997</v>
      </c>
      <c r="E280" s="459">
        <f>E59+E96+E136+E167+E241+E274+E276+E278</f>
        <v>1074933.8999999999</v>
      </c>
      <c r="F280" s="225">
        <f>F59+F96+F136+F167+F241+F274+F276+F278</f>
        <v>1222329</v>
      </c>
      <c r="G280" s="227">
        <f t="shared" si="5"/>
        <v>8.1073928638774913</v>
      </c>
      <c r="H280" s="225">
        <f>H59+H96+H136+H167+H241+H274+H276+H278</f>
        <v>1238529</v>
      </c>
      <c r="I280" s="225">
        <f>I59+I96+I136+I167+I241+I274+I276+I278</f>
        <v>1127380</v>
      </c>
      <c r="J280" s="166" t="s">
        <v>1401</v>
      </c>
      <c r="K280" s="168"/>
      <c r="L280" s="161"/>
      <c r="M280" s="216"/>
      <c r="P280" s="216"/>
      <c r="Q280" s="161"/>
      <c r="R280" s="216"/>
      <c r="S280" s="169"/>
      <c r="T280" s="161"/>
      <c r="U280" s="169"/>
      <c r="V280" s="161"/>
      <c r="W280" s="163"/>
      <c r="X280" s="217"/>
      <c r="Z280" s="161"/>
      <c r="AA280" s="218"/>
    </row>
    <row r="281" spans="1:27" ht="11.25" customHeight="1" x14ac:dyDescent="0.25">
      <c r="D281" s="224"/>
      <c r="E281" s="467"/>
      <c r="F281" s="220"/>
      <c r="G281" s="227"/>
      <c r="H281" s="225"/>
      <c r="I281" s="220"/>
      <c r="J281" s="166"/>
      <c r="K281" s="168"/>
      <c r="L281" s="161"/>
      <c r="M281" s="216"/>
      <c r="P281" s="216"/>
      <c r="Q281" s="161"/>
      <c r="R281" s="216"/>
      <c r="S281" s="169"/>
      <c r="T281" s="161"/>
      <c r="U281" s="169"/>
      <c r="V281" s="161"/>
      <c r="W281" s="163"/>
      <c r="X281" s="217"/>
      <c r="Z281" s="161"/>
      <c r="AA281" s="218"/>
    </row>
    <row r="282" spans="1:27" ht="11.25" customHeight="1" x14ac:dyDescent="0.25">
      <c r="C282" s="101" t="s">
        <v>1369</v>
      </c>
      <c r="D282" s="224"/>
      <c r="E282" s="468">
        <f>D280-E280</f>
        <v>7639977.5299999993</v>
      </c>
      <c r="F282" s="220">
        <f>D280-F280</f>
        <v>7492582.4299999997</v>
      </c>
      <c r="G282" s="227"/>
      <c r="H282" s="225"/>
      <c r="I282" s="220"/>
      <c r="J282" s="166"/>
      <c r="K282" s="168"/>
      <c r="L282" s="161"/>
      <c r="M282" s="216"/>
      <c r="P282" s="216"/>
      <c r="Q282" s="161"/>
      <c r="R282" s="216"/>
      <c r="S282" s="169"/>
      <c r="T282" s="161"/>
      <c r="U282" s="169"/>
      <c r="V282" s="161"/>
      <c r="W282" s="163"/>
      <c r="X282" s="217"/>
      <c r="Z282" s="161"/>
      <c r="AA282" s="218"/>
    </row>
    <row r="283" spans="1:27" ht="11.25" customHeight="1" x14ac:dyDescent="0.25">
      <c r="C283" s="101" t="s">
        <v>1370</v>
      </c>
      <c r="D283" s="224"/>
      <c r="E283" s="459"/>
      <c r="F283" s="220"/>
      <c r="G283" s="227"/>
      <c r="H283" s="225"/>
      <c r="I283" s="220"/>
      <c r="J283" s="166"/>
      <c r="K283" s="168"/>
      <c r="L283" s="161"/>
      <c r="M283" s="216"/>
      <c r="P283" s="216"/>
      <c r="Q283" s="161"/>
      <c r="R283" s="216"/>
      <c r="S283" s="169"/>
      <c r="T283" s="161"/>
      <c r="U283" s="169"/>
      <c r="V283" s="161"/>
      <c r="W283" s="163"/>
      <c r="X283" s="217"/>
      <c r="Z283" s="161"/>
      <c r="AA283" s="218"/>
    </row>
    <row r="284" spans="1:27" ht="11.25" customHeight="1" x14ac:dyDescent="0.25">
      <c r="D284" s="224"/>
      <c r="E284" s="459"/>
      <c r="F284" s="220"/>
      <c r="G284" s="227"/>
      <c r="H284" s="225"/>
      <c r="I284" s="220"/>
      <c r="J284" s="166"/>
      <c r="K284" s="168"/>
      <c r="L284" s="161"/>
      <c r="M284" s="216"/>
      <c r="P284" s="216"/>
      <c r="Q284" s="161"/>
      <c r="R284" s="216"/>
      <c r="S284" s="169"/>
      <c r="T284" s="161"/>
      <c r="U284" s="169"/>
      <c r="V284" s="161"/>
      <c r="W284" s="163"/>
      <c r="X284" s="217"/>
      <c r="Z284" s="161"/>
      <c r="AA284" s="218"/>
    </row>
    <row r="285" spans="1:27" s="101" customFormat="1" ht="11.25" customHeight="1" x14ac:dyDescent="0.25">
      <c r="D285" s="214"/>
      <c r="E285" s="469" t="str">
        <f>E1</f>
        <v>BoS</v>
      </c>
      <c r="F285" s="386" t="s">
        <v>297</v>
      </c>
      <c r="G285" s="386"/>
      <c r="H285" s="386" t="str">
        <f>H1</f>
        <v>BoS</v>
      </c>
      <c r="I285" s="386" t="str">
        <f>I1</f>
        <v>BudCom</v>
      </c>
      <c r="J285" s="166"/>
      <c r="K285" s="161"/>
      <c r="L285" s="216"/>
      <c r="M285" s="161"/>
      <c r="N285" s="161"/>
      <c r="O285" s="216"/>
      <c r="P285" s="161"/>
      <c r="Q285" s="216"/>
      <c r="R285" s="169"/>
      <c r="S285" s="161"/>
      <c r="T285" s="169"/>
      <c r="U285" s="161"/>
      <c r="V285" s="163"/>
      <c r="W285" s="217"/>
      <c r="X285" s="161"/>
      <c r="Y285" s="161"/>
      <c r="Z285" s="245"/>
    </row>
    <row r="286" spans="1:27" ht="11.25" customHeight="1" x14ac:dyDescent="0.25">
      <c r="D286" s="219" t="str">
        <f>D2</f>
        <v>2020 YTD Revenue</v>
      </c>
      <c r="E286" s="470" t="str">
        <f t="shared" ref="E286:I286" si="6">E2</f>
        <v>Estimated 2020</v>
      </c>
      <c r="F286" s="387" t="str">
        <f t="shared" si="6"/>
        <v>Estimated 2020</v>
      </c>
      <c r="G286" s="387" t="str">
        <f t="shared" si="6"/>
        <v>% of</v>
      </c>
      <c r="H286" s="387" t="str">
        <f t="shared" si="6"/>
        <v>Estimated 2021</v>
      </c>
      <c r="I286" s="387" t="str">
        <f t="shared" si="6"/>
        <v>Estimated 2021</v>
      </c>
      <c r="J286" s="166"/>
      <c r="O286" s="216"/>
    </row>
    <row r="287" spans="1:27" ht="11.25" customHeight="1" x14ac:dyDescent="0.25">
      <c r="D287" s="385">
        <f>D3</f>
        <v>44206</v>
      </c>
      <c r="E287" s="470" t="str">
        <f t="shared" ref="E287:I287" si="7">E3</f>
        <v>Revenue Budget</v>
      </c>
      <c r="F287" s="387" t="str">
        <f t="shared" si="7"/>
        <v>Revenue Budget</v>
      </c>
      <c r="G287" s="387" t="str">
        <f t="shared" si="7"/>
        <v>Revenue Budget</v>
      </c>
      <c r="H287" s="387" t="str">
        <f t="shared" si="7"/>
        <v>Revenue Budget</v>
      </c>
      <c r="I287" s="387" t="str">
        <f t="shared" si="7"/>
        <v>Revenue Budget</v>
      </c>
      <c r="O287" s="216"/>
    </row>
    <row r="288" spans="1:27" ht="11.25" customHeight="1" x14ac:dyDescent="0.25">
      <c r="F288" s="163"/>
      <c r="O288" s="216"/>
    </row>
    <row r="289" spans="3:15" ht="11.25" customHeight="1" x14ac:dyDescent="0.25">
      <c r="F289" s="163"/>
      <c r="O289" s="216"/>
    </row>
    <row r="290" spans="3:15" ht="11.25" customHeight="1" x14ac:dyDescent="0.25">
      <c r="F290" s="163"/>
      <c r="O290" s="216"/>
    </row>
    <row r="291" spans="3:15" ht="11.25" customHeight="1" x14ac:dyDescent="0.25">
      <c r="F291" s="163"/>
      <c r="O291" s="216"/>
    </row>
    <row r="292" spans="3:15" ht="11.25" customHeight="1" x14ac:dyDescent="0.25">
      <c r="F292" s="163"/>
      <c r="O292" s="216"/>
    </row>
    <row r="293" spans="3:15" ht="11.25" customHeight="1" x14ac:dyDescent="0.25">
      <c r="F293" s="163"/>
      <c r="O293" s="216"/>
    </row>
    <row r="294" spans="3:15" ht="11.25" customHeight="1" x14ac:dyDescent="0.25">
      <c r="F294" s="163"/>
      <c r="O294" s="216"/>
    </row>
    <row r="295" spans="3:15" ht="11.25" customHeight="1" x14ac:dyDescent="0.25">
      <c r="F295" s="163"/>
      <c r="O295" s="216"/>
    </row>
    <row r="296" spans="3:15" ht="11.25" customHeight="1" x14ac:dyDescent="0.25">
      <c r="F296" s="163"/>
      <c r="O296" s="216"/>
    </row>
    <row r="297" spans="3:15" ht="11.25" customHeight="1" x14ac:dyDescent="0.25">
      <c r="F297" s="163"/>
      <c r="O297" s="216"/>
    </row>
    <row r="298" spans="3:15" ht="11.25" customHeight="1" x14ac:dyDescent="0.25">
      <c r="C298" s="174" t="s">
        <v>1204</v>
      </c>
      <c r="F298" s="163"/>
      <c r="O298" s="216"/>
    </row>
    <row r="299" spans="3:15" ht="11.25" customHeight="1" x14ac:dyDescent="0.25">
      <c r="F299" s="163"/>
      <c r="O299" s="216"/>
    </row>
    <row r="300" spans="3:15" ht="11.25" customHeight="1" x14ac:dyDescent="0.25">
      <c r="F300" s="163"/>
      <c r="O300" s="216"/>
    </row>
    <row r="301" spans="3:15" ht="11.25" customHeight="1" x14ac:dyDescent="0.25">
      <c r="F301" s="163"/>
      <c r="O301" s="216"/>
    </row>
    <row r="302" spans="3:15" ht="11.25" customHeight="1" x14ac:dyDescent="0.25">
      <c r="F302" s="163"/>
      <c r="O302" s="216"/>
    </row>
    <row r="303" spans="3:15" ht="11.25" customHeight="1" x14ac:dyDescent="0.25">
      <c r="F303" s="163"/>
      <c r="O303" s="216"/>
    </row>
    <row r="304" spans="3:15" ht="11.25" customHeight="1" x14ac:dyDescent="0.25">
      <c r="F304" s="163"/>
      <c r="O304" s="216"/>
    </row>
    <row r="305" spans="4:70" ht="11.25" customHeight="1" x14ac:dyDescent="0.25">
      <c r="F305" s="163"/>
      <c r="O305" s="216"/>
    </row>
    <row r="306" spans="4:70" ht="11.25" customHeight="1" x14ac:dyDescent="0.25">
      <c r="F306" s="163"/>
      <c r="O306" s="216"/>
    </row>
    <row r="307" spans="4:70" ht="11.25" customHeight="1" x14ac:dyDescent="0.25">
      <c r="F307" s="163"/>
      <c r="O307" s="216"/>
    </row>
    <row r="308" spans="4:70" ht="11.25" customHeight="1" x14ac:dyDescent="0.25">
      <c r="F308" s="163"/>
      <c r="O308" s="216"/>
    </row>
    <row r="309" spans="4:70" ht="11.25" customHeight="1" x14ac:dyDescent="0.25">
      <c r="F309" s="163"/>
      <c r="O309" s="216"/>
    </row>
    <row r="310" spans="4:70" ht="11.25" customHeight="1" x14ac:dyDescent="0.25">
      <c r="F310" s="163"/>
      <c r="O310" s="216"/>
    </row>
    <row r="311" spans="4:70" ht="11.25" customHeight="1" x14ac:dyDescent="0.25">
      <c r="F311" s="163"/>
      <c r="O311" s="216"/>
    </row>
    <row r="312" spans="4:70" ht="11.25" customHeight="1" x14ac:dyDescent="0.25">
      <c r="F312" s="163"/>
      <c r="O312" s="216"/>
    </row>
    <row r="313" spans="4:70" ht="11.25" customHeight="1" x14ac:dyDescent="0.25">
      <c r="F313" s="163"/>
      <c r="O313" s="216"/>
    </row>
    <row r="314" spans="4:70" ht="11.25" customHeight="1" x14ac:dyDescent="0.25">
      <c r="O314" s="216"/>
    </row>
    <row r="315" spans="4:70" ht="11.25" customHeight="1" x14ac:dyDescent="0.25">
      <c r="O315" s="216"/>
    </row>
    <row r="316" spans="4:70" ht="11.25" customHeight="1" x14ac:dyDescent="0.25">
      <c r="O316" s="216"/>
    </row>
    <row r="317" spans="4:70" s="101" customFormat="1" ht="11.25" customHeight="1" x14ac:dyDescent="0.25">
      <c r="D317" s="166"/>
      <c r="E317" s="212"/>
      <c r="F317" s="166"/>
      <c r="G317" s="213"/>
      <c r="H317" s="213"/>
      <c r="I317" s="166"/>
      <c r="J317" s="168"/>
      <c r="K317" s="161"/>
      <c r="L317" s="216"/>
      <c r="M317" s="161"/>
      <c r="N317" s="161"/>
      <c r="O317" s="216"/>
      <c r="P317" s="161"/>
      <c r="Q317" s="216"/>
      <c r="R317" s="169"/>
      <c r="S317" s="166"/>
      <c r="T317" s="169"/>
      <c r="U317" s="161"/>
      <c r="V317" s="163"/>
      <c r="W317" s="217"/>
      <c r="X317" s="161"/>
      <c r="Y317" s="166"/>
      <c r="Z317" s="245"/>
    </row>
    <row r="318" spans="4:70" s="101" customFormat="1" ht="11.25" customHeight="1" x14ac:dyDescent="0.25">
      <c r="D318" s="166"/>
      <c r="E318" s="212"/>
      <c r="F318" s="166"/>
      <c r="G318" s="213"/>
      <c r="H318" s="212"/>
      <c r="I318" s="166"/>
      <c r="J318" s="168"/>
      <c r="K318" s="161"/>
      <c r="L318" s="216"/>
      <c r="M318" s="161"/>
      <c r="N318" s="161"/>
      <c r="O318" s="216"/>
      <c r="P318" s="241"/>
      <c r="Q318" s="242"/>
      <c r="R318" s="169"/>
      <c r="S318" s="166"/>
      <c r="T318" s="169"/>
      <c r="U318" s="241"/>
      <c r="V318" s="246"/>
      <c r="W318" s="247"/>
      <c r="X318" s="241"/>
      <c r="Y318" s="166"/>
      <c r="Z318" s="245"/>
    </row>
    <row r="319" spans="4:70" s="101" customFormat="1" ht="11.25" customHeight="1" x14ac:dyDescent="0.25">
      <c r="D319" s="161"/>
      <c r="E319" s="162"/>
      <c r="F319" s="166"/>
      <c r="G319" s="162"/>
      <c r="H319" s="212"/>
      <c r="I319" s="166"/>
      <c r="J319" s="168"/>
      <c r="K319" s="161"/>
      <c r="L319" s="216"/>
      <c r="M319" s="161"/>
      <c r="N319" s="161"/>
      <c r="O319" s="216"/>
      <c r="P319" s="161"/>
      <c r="Q319" s="216"/>
      <c r="R319" s="169"/>
      <c r="S319" s="161"/>
      <c r="T319" s="169"/>
      <c r="U319" s="161"/>
      <c r="V319" s="216"/>
      <c r="W319" s="217"/>
      <c r="X319" s="161"/>
      <c r="Y319" s="161"/>
      <c r="Z319" s="161"/>
      <c r="AA319" s="161"/>
      <c r="BR319" s="161"/>
    </row>
    <row r="320" spans="4:70" s="101" customFormat="1" ht="11.25" customHeight="1" x14ac:dyDescent="0.25">
      <c r="D320" s="161"/>
      <c r="E320" s="162"/>
      <c r="F320" s="166"/>
      <c r="G320" s="162"/>
      <c r="H320" s="212"/>
      <c r="I320" s="166"/>
      <c r="J320" s="168"/>
      <c r="K320" s="161"/>
      <c r="L320" s="216"/>
      <c r="M320" s="161"/>
      <c r="N320" s="161"/>
      <c r="O320" s="216"/>
      <c r="P320" s="161"/>
      <c r="Q320" s="216"/>
      <c r="R320" s="169"/>
      <c r="S320" s="161"/>
      <c r="T320" s="169"/>
      <c r="U320" s="161"/>
      <c r="V320" s="216"/>
      <c r="W320" s="217"/>
      <c r="X320" s="161"/>
      <c r="Y320" s="161"/>
      <c r="Z320" s="161"/>
      <c r="BR320" s="161"/>
    </row>
    <row r="321" spans="4:27" s="101" customFormat="1" ht="11.25" customHeight="1" x14ac:dyDescent="0.25">
      <c r="D321" s="161"/>
      <c r="E321" s="162"/>
      <c r="F321" s="166"/>
      <c r="G321" s="162"/>
      <c r="H321" s="212"/>
      <c r="I321" s="166"/>
      <c r="J321" s="168"/>
      <c r="K321" s="161"/>
      <c r="L321" s="216"/>
      <c r="M321" s="161"/>
      <c r="N321" s="161"/>
      <c r="O321" s="216"/>
      <c r="P321" s="161"/>
      <c r="Q321" s="216"/>
      <c r="R321" s="169"/>
      <c r="S321" s="243"/>
      <c r="T321" s="169"/>
      <c r="U321" s="161"/>
      <c r="V321" s="216"/>
      <c r="W321" s="217"/>
      <c r="X321" s="161"/>
      <c r="Y321" s="161"/>
      <c r="Z321" s="245"/>
      <c r="AA321" s="243"/>
    </row>
    <row r="322" spans="4:27" s="101" customFormat="1" ht="11.25" customHeight="1" x14ac:dyDescent="0.25">
      <c r="D322" s="248"/>
      <c r="E322" s="162"/>
      <c r="F322" s="166"/>
      <c r="G322" s="162"/>
      <c r="H322" s="212"/>
      <c r="I322" s="166"/>
      <c r="J322" s="168"/>
      <c r="K322" s="161"/>
      <c r="L322" s="216"/>
      <c r="M322" s="161"/>
      <c r="N322" s="161"/>
      <c r="O322" s="216"/>
      <c r="P322" s="161"/>
      <c r="Q322" s="216"/>
      <c r="R322" s="169"/>
      <c r="S322" s="161"/>
      <c r="T322" s="169"/>
      <c r="U322" s="161"/>
      <c r="V322" s="216"/>
      <c r="W322" s="217"/>
      <c r="X322" s="161"/>
      <c r="Y322" s="161"/>
      <c r="Z322" s="245"/>
    </row>
    <row r="323" spans="4:27" s="101" customFormat="1" ht="11.25" customHeight="1" x14ac:dyDescent="0.25">
      <c r="D323" s="248"/>
      <c r="E323" s="162"/>
      <c r="F323" s="166"/>
      <c r="G323" s="162"/>
      <c r="H323" s="212"/>
      <c r="I323" s="166"/>
      <c r="J323" s="168"/>
      <c r="K323" s="161"/>
      <c r="L323" s="216"/>
      <c r="M323" s="161"/>
      <c r="N323" s="161"/>
      <c r="O323" s="216"/>
      <c r="P323" s="161"/>
      <c r="Q323" s="216"/>
      <c r="R323" s="169"/>
      <c r="S323" s="161"/>
      <c r="T323" s="169"/>
      <c r="U323" s="161"/>
      <c r="V323" s="216"/>
      <c r="W323" s="217"/>
      <c r="X323" s="161"/>
      <c r="Y323" s="161"/>
      <c r="Z323" s="245"/>
    </row>
    <row r="324" spans="4:27" s="101" customFormat="1" ht="11.25" customHeight="1" x14ac:dyDescent="0.25">
      <c r="D324" s="161"/>
      <c r="E324" s="162"/>
      <c r="F324" s="166"/>
      <c r="G324" s="162"/>
      <c r="H324" s="212"/>
      <c r="I324" s="166"/>
      <c r="J324" s="168"/>
      <c r="K324" s="161"/>
      <c r="L324" s="216"/>
      <c r="M324" s="161"/>
      <c r="N324" s="161"/>
      <c r="O324" s="216"/>
      <c r="P324" s="161"/>
      <c r="Q324" s="216"/>
      <c r="R324" s="169"/>
      <c r="S324" s="161"/>
      <c r="T324" s="169"/>
      <c r="U324" s="161"/>
      <c r="V324" s="216"/>
      <c r="W324" s="217"/>
      <c r="X324" s="161"/>
      <c r="Y324" s="161"/>
      <c r="Z324" s="161"/>
      <c r="AA324" s="243"/>
    </row>
    <row r="325" spans="4:27" s="101" customFormat="1" ht="11.25" customHeight="1" x14ac:dyDescent="0.25">
      <c r="D325" s="161"/>
      <c r="E325" s="162"/>
      <c r="F325" s="166"/>
      <c r="G325" s="162"/>
      <c r="H325" s="212"/>
      <c r="I325" s="166"/>
      <c r="J325" s="168"/>
      <c r="K325" s="161"/>
      <c r="L325" s="216"/>
      <c r="M325" s="161"/>
      <c r="N325" s="161"/>
      <c r="O325" s="216"/>
      <c r="P325" s="161"/>
      <c r="Q325" s="216"/>
      <c r="R325" s="169"/>
      <c r="S325" s="161"/>
      <c r="T325" s="169"/>
      <c r="U325" s="161"/>
      <c r="V325" s="216"/>
      <c r="W325" s="217"/>
      <c r="X325" s="161"/>
      <c r="Y325" s="161"/>
      <c r="Z325" s="161"/>
      <c r="AA325" s="243"/>
    </row>
    <row r="326" spans="4:27" s="101" customFormat="1" ht="11.25" customHeight="1" x14ac:dyDescent="0.25">
      <c r="D326" s="161"/>
      <c r="E326" s="162"/>
      <c r="F326" s="166"/>
      <c r="G326" s="162"/>
      <c r="H326" s="212"/>
      <c r="I326" s="166"/>
      <c r="J326" s="168"/>
      <c r="K326" s="161"/>
      <c r="L326" s="216"/>
      <c r="M326" s="161"/>
      <c r="N326" s="161"/>
      <c r="O326" s="216"/>
      <c r="P326" s="161"/>
      <c r="Q326" s="216"/>
      <c r="R326" s="169"/>
      <c r="S326" s="161"/>
      <c r="T326" s="169"/>
      <c r="U326" s="161"/>
      <c r="V326" s="163"/>
      <c r="W326" s="217"/>
      <c r="X326" s="161"/>
      <c r="Y326" s="161"/>
      <c r="Z326" s="161"/>
      <c r="AA326" s="161"/>
    </row>
    <row r="327" spans="4:27" s="101" customFormat="1" ht="11.25" customHeight="1" x14ac:dyDescent="0.25">
      <c r="D327" s="161"/>
      <c r="E327" s="162"/>
      <c r="F327" s="166"/>
      <c r="G327" s="162"/>
      <c r="H327" s="212"/>
      <c r="I327" s="166"/>
      <c r="J327" s="168"/>
      <c r="K327" s="161"/>
      <c r="L327" s="216"/>
      <c r="M327" s="161"/>
      <c r="N327" s="161"/>
      <c r="O327" s="216"/>
      <c r="P327" s="161"/>
      <c r="Q327" s="216"/>
      <c r="R327" s="169"/>
      <c r="S327" s="161"/>
      <c r="T327" s="169"/>
      <c r="U327" s="161"/>
      <c r="V327" s="163"/>
      <c r="W327" s="217"/>
      <c r="X327" s="161"/>
      <c r="Y327" s="161"/>
      <c r="Z327" s="161"/>
      <c r="AA327" s="161"/>
    </row>
    <row r="328" spans="4:27" s="101" customFormat="1" ht="11.25" customHeight="1" x14ac:dyDescent="0.25">
      <c r="D328" s="161"/>
      <c r="E328" s="162"/>
      <c r="F328" s="166"/>
      <c r="G328" s="162"/>
      <c r="H328" s="212"/>
      <c r="I328" s="166"/>
      <c r="J328" s="168"/>
      <c r="K328" s="161"/>
      <c r="L328" s="216"/>
      <c r="M328" s="161"/>
      <c r="N328" s="161"/>
      <c r="O328" s="216"/>
      <c r="P328" s="161"/>
      <c r="Q328" s="216"/>
      <c r="R328" s="169"/>
      <c r="S328" s="161"/>
      <c r="T328" s="169"/>
      <c r="U328" s="161"/>
      <c r="V328" s="163"/>
      <c r="W328" s="217"/>
      <c r="X328" s="161"/>
      <c r="Y328" s="161"/>
      <c r="Z328" s="161"/>
      <c r="AA328" s="161"/>
    </row>
    <row r="329" spans="4:27" s="101" customFormat="1" ht="11.25" customHeight="1" x14ac:dyDescent="0.25">
      <c r="D329" s="161"/>
      <c r="E329" s="162"/>
      <c r="F329" s="166"/>
      <c r="G329" s="162"/>
      <c r="H329" s="212"/>
      <c r="I329" s="166"/>
      <c r="J329" s="168"/>
      <c r="K329" s="161"/>
      <c r="L329" s="216"/>
      <c r="M329" s="161"/>
      <c r="N329" s="161"/>
      <c r="O329" s="216"/>
      <c r="P329" s="161"/>
      <c r="Q329" s="216"/>
      <c r="R329" s="169"/>
      <c r="S329" s="161"/>
      <c r="T329" s="169"/>
      <c r="U329" s="161"/>
      <c r="V329" s="163"/>
      <c r="W329" s="217"/>
      <c r="X329" s="161"/>
      <c r="Y329" s="161"/>
      <c r="Z329" s="161"/>
      <c r="AA329" s="161"/>
    </row>
    <row r="330" spans="4:27" s="101" customFormat="1" ht="11.25" customHeight="1" x14ac:dyDescent="0.25">
      <c r="D330" s="161"/>
      <c r="E330" s="162"/>
      <c r="F330" s="166"/>
      <c r="G330" s="162"/>
      <c r="H330" s="212"/>
      <c r="I330" s="166"/>
      <c r="J330" s="168"/>
      <c r="K330" s="161"/>
      <c r="L330" s="216"/>
      <c r="M330" s="161"/>
      <c r="N330" s="161"/>
      <c r="O330" s="216"/>
      <c r="P330" s="161"/>
      <c r="Q330" s="216"/>
      <c r="R330" s="169"/>
      <c r="S330" s="161"/>
      <c r="T330" s="169"/>
      <c r="U330" s="161"/>
      <c r="V330" s="163"/>
      <c r="W330" s="217"/>
      <c r="X330" s="161"/>
      <c r="Y330" s="161"/>
      <c r="Z330" s="161"/>
      <c r="AA330" s="161"/>
    </row>
    <row r="331" spans="4:27" s="101" customFormat="1" ht="11.25" customHeight="1" x14ac:dyDescent="0.25">
      <c r="D331" s="161"/>
      <c r="E331" s="162"/>
      <c r="F331" s="166"/>
      <c r="G331" s="162"/>
      <c r="H331" s="212"/>
      <c r="I331" s="166"/>
      <c r="J331" s="168"/>
      <c r="K331" s="161"/>
      <c r="L331" s="216"/>
      <c r="M331" s="161"/>
      <c r="N331" s="161"/>
      <c r="O331" s="216"/>
      <c r="P331" s="161"/>
      <c r="Q331" s="216"/>
      <c r="R331" s="169"/>
      <c r="S331" s="161"/>
      <c r="T331" s="169"/>
      <c r="U331" s="161"/>
      <c r="V331" s="163"/>
      <c r="W331" s="217"/>
      <c r="X331" s="161"/>
      <c r="Y331" s="161"/>
      <c r="Z331" s="161"/>
      <c r="AA331" s="161"/>
    </row>
    <row r="332" spans="4:27" s="101" customFormat="1" ht="11.25" customHeight="1" x14ac:dyDescent="0.25">
      <c r="D332" s="161"/>
      <c r="E332" s="162"/>
      <c r="F332" s="166"/>
      <c r="G332" s="162"/>
      <c r="H332" s="212"/>
      <c r="I332" s="166"/>
      <c r="J332" s="168"/>
      <c r="K332" s="161"/>
      <c r="L332" s="216"/>
      <c r="M332" s="161"/>
      <c r="N332" s="161"/>
      <c r="O332" s="216"/>
      <c r="P332" s="161"/>
      <c r="Q332" s="216"/>
      <c r="R332" s="169"/>
      <c r="S332" s="161"/>
      <c r="T332" s="169"/>
      <c r="U332" s="161"/>
      <c r="V332" s="163"/>
      <c r="W332" s="217"/>
      <c r="X332" s="161"/>
      <c r="Y332" s="161"/>
      <c r="Z332" s="161"/>
      <c r="AA332" s="161"/>
    </row>
    <row r="333" spans="4:27" s="101" customFormat="1" ht="11.25" customHeight="1" x14ac:dyDescent="0.25">
      <c r="D333" s="161"/>
      <c r="E333" s="162"/>
      <c r="F333" s="166"/>
      <c r="G333" s="162"/>
      <c r="H333" s="212"/>
      <c r="I333" s="166"/>
      <c r="J333" s="168"/>
      <c r="K333" s="161"/>
      <c r="L333" s="216"/>
      <c r="M333" s="161"/>
      <c r="N333" s="161"/>
      <c r="O333" s="216"/>
      <c r="P333" s="161"/>
      <c r="Q333" s="216"/>
      <c r="R333" s="169"/>
      <c r="S333" s="161"/>
      <c r="T333" s="169"/>
      <c r="U333" s="161"/>
      <c r="V333" s="163"/>
      <c r="W333" s="217"/>
      <c r="X333" s="161"/>
      <c r="Y333" s="161"/>
      <c r="Z333" s="161"/>
      <c r="AA333" s="161"/>
    </row>
    <row r="334" spans="4:27" s="101" customFormat="1" ht="11.25" customHeight="1" x14ac:dyDescent="0.25">
      <c r="D334" s="161"/>
      <c r="E334" s="162"/>
      <c r="F334" s="166"/>
      <c r="G334" s="162"/>
      <c r="H334" s="212"/>
      <c r="I334" s="166"/>
      <c r="J334" s="168"/>
      <c r="K334" s="161"/>
      <c r="L334" s="216"/>
      <c r="M334" s="161"/>
      <c r="N334" s="161"/>
      <c r="O334" s="216"/>
      <c r="P334" s="161"/>
      <c r="Q334" s="216"/>
      <c r="R334" s="169"/>
      <c r="S334" s="161"/>
      <c r="T334" s="169"/>
      <c r="U334" s="161"/>
      <c r="V334" s="163"/>
      <c r="W334" s="217"/>
      <c r="X334" s="161"/>
      <c r="Y334" s="161"/>
      <c r="Z334" s="161"/>
      <c r="AA334" s="161"/>
    </row>
    <row r="335" spans="4:27" s="101" customFormat="1" ht="11.25" customHeight="1" x14ac:dyDescent="0.25">
      <c r="D335" s="161"/>
      <c r="E335" s="162"/>
      <c r="F335" s="166"/>
      <c r="G335" s="162"/>
      <c r="H335" s="212"/>
      <c r="I335" s="166"/>
      <c r="J335" s="168"/>
      <c r="K335" s="161"/>
      <c r="L335" s="216"/>
      <c r="M335" s="161"/>
      <c r="N335" s="161"/>
      <c r="O335" s="216"/>
      <c r="P335" s="161"/>
      <c r="Q335" s="216"/>
      <c r="R335" s="169"/>
      <c r="S335" s="161"/>
      <c r="T335" s="169"/>
      <c r="U335" s="161"/>
      <c r="V335" s="163"/>
      <c r="W335" s="217"/>
      <c r="X335" s="161"/>
      <c r="Y335" s="161"/>
      <c r="Z335" s="161"/>
      <c r="AA335" s="161"/>
    </row>
    <row r="336" spans="4:27" s="101" customFormat="1" ht="11.25" customHeight="1" x14ac:dyDescent="0.25">
      <c r="D336" s="161"/>
      <c r="E336" s="162"/>
      <c r="F336" s="166"/>
      <c r="G336" s="162"/>
      <c r="H336" s="212"/>
      <c r="I336" s="166"/>
      <c r="J336" s="168"/>
      <c r="K336" s="161"/>
      <c r="L336" s="216"/>
      <c r="M336" s="161"/>
      <c r="N336" s="161"/>
      <c r="O336" s="216"/>
      <c r="P336" s="161"/>
      <c r="Q336" s="216"/>
      <c r="R336" s="169"/>
      <c r="S336" s="161"/>
      <c r="T336" s="169"/>
      <c r="U336" s="161"/>
      <c r="V336" s="163"/>
      <c r="W336" s="217"/>
      <c r="X336" s="161"/>
      <c r="Y336" s="161"/>
      <c r="Z336" s="161"/>
      <c r="AA336" s="161"/>
    </row>
    <row r="337" spans="4:27" s="101" customFormat="1" ht="11.25" customHeight="1" x14ac:dyDescent="0.25">
      <c r="D337" s="161"/>
      <c r="E337" s="162"/>
      <c r="F337" s="166"/>
      <c r="G337" s="162"/>
      <c r="H337" s="212"/>
      <c r="I337" s="166"/>
      <c r="J337" s="168"/>
      <c r="K337" s="161"/>
      <c r="L337" s="216"/>
      <c r="M337" s="161"/>
      <c r="N337" s="161"/>
      <c r="O337" s="216"/>
      <c r="P337" s="161"/>
      <c r="Q337" s="216"/>
      <c r="R337" s="169"/>
      <c r="S337" s="161"/>
      <c r="T337" s="169"/>
      <c r="U337" s="161"/>
      <c r="V337" s="163"/>
      <c r="W337" s="217"/>
      <c r="X337" s="161"/>
      <c r="Y337" s="161"/>
      <c r="Z337" s="161"/>
      <c r="AA337" s="161"/>
    </row>
    <row r="338" spans="4:27" s="101" customFormat="1" ht="11.25" customHeight="1" x14ac:dyDescent="0.25">
      <c r="D338" s="161"/>
      <c r="E338" s="162"/>
      <c r="F338" s="166"/>
      <c r="G338" s="162"/>
      <c r="H338" s="212"/>
      <c r="I338" s="166"/>
      <c r="J338" s="168"/>
      <c r="K338" s="161"/>
      <c r="L338" s="216"/>
      <c r="M338" s="161"/>
      <c r="N338" s="161"/>
      <c r="O338" s="216"/>
      <c r="P338" s="161"/>
      <c r="Q338" s="216"/>
      <c r="R338" s="169"/>
      <c r="S338" s="161"/>
      <c r="T338" s="169"/>
      <c r="U338" s="161"/>
      <c r="V338" s="163"/>
      <c r="W338" s="217"/>
      <c r="X338" s="161"/>
      <c r="Y338" s="161"/>
      <c r="Z338" s="161"/>
      <c r="AA338" s="161"/>
    </row>
    <row r="339" spans="4:27" s="101" customFormat="1" ht="11.25" customHeight="1" x14ac:dyDescent="0.25">
      <c r="D339" s="161"/>
      <c r="E339" s="162"/>
      <c r="F339" s="166"/>
      <c r="G339" s="162"/>
      <c r="H339" s="212"/>
      <c r="I339" s="166"/>
      <c r="J339" s="168"/>
      <c r="K339" s="161"/>
      <c r="L339" s="216"/>
      <c r="M339" s="161"/>
      <c r="N339" s="161"/>
      <c r="O339" s="216"/>
      <c r="P339" s="161"/>
      <c r="Q339" s="216"/>
      <c r="R339" s="169"/>
      <c r="S339" s="161"/>
      <c r="T339" s="169"/>
      <c r="U339" s="161"/>
      <c r="V339" s="163"/>
      <c r="W339" s="217"/>
      <c r="X339" s="161"/>
      <c r="Y339" s="161"/>
      <c r="Z339" s="161"/>
      <c r="AA339" s="161"/>
    </row>
    <row r="340" spans="4:27" s="101" customFormat="1" ht="11.25" customHeight="1" x14ac:dyDescent="0.25">
      <c r="D340" s="161"/>
      <c r="E340" s="162"/>
      <c r="F340" s="166"/>
      <c r="G340" s="162"/>
      <c r="H340" s="212"/>
      <c r="I340" s="166"/>
      <c r="J340" s="168"/>
      <c r="K340" s="161"/>
      <c r="L340" s="216"/>
      <c r="M340" s="161"/>
      <c r="N340" s="161"/>
      <c r="O340" s="216"/>
      <c r="P340" s="161"/>
      <c r="Q340" s="216"/>
      <c r="R340" s="169"/>
      <c r="S340" s="161"/>
      <c r="T340" s="169"/>
      <c r="U340" s="161"/>
      <c r="V340" s="163"/>
      <c r="W340" s="217"/>
      <c r="X340" s="161"/>
      <c r="Y340" s="161"/>
      <c r="Z340" s="161"/>
      <c r="AA340" s="161"/>
    </row>
    <row r="341" spans="4:27" s="101" customFormat="1" ht="11.25" customHeight="1" x14ac:dyDescent="0.25">
      <c r="D341" s="161"/>
      <c r="E341" s="162"/>
      <c r="F341" s="166"/>
      <c r="G341" s="162"/>
      <c r="H341" s="212"/>
      <c r="I341" s="166"/>
      <c r="J341" s="168"/>
      <c r="K341" s="161"/>
      <c r="L341" s="216"/>
      <c r="M341" s="161"/>
      <c r="N341" s="161"/>
      <c r="O341" s="216"/>
      <c r="P341" s="161"/>
      <c r="Q341" s="216"/>
      <c r="R341" s="169"/>
      <c r="S341" s="161"/>
      <c r="T341" s="169"/>
      <c r="U341" s="161"/>
      <c r="V341" s="163"/>
      <c r="W341" s="217"/>
      <c r="X341" s="161"/>
      <c r="Y341" s="161"/>
      <c r="Z341" s="161"/>
      <c r="AA341" s="161"/>
    </row>
    <row r="342" spans="4:27" s="101" customFormat="1" ht="11.25" customHeight="1" x14ac:dyDescent="0.25">
      <c r="D342" s="161"/>
      <c r="E342" s="162"/>
      <c r="F342" s="166"/>
      <c r="G342" s="162"/>
      <c r="H342" s="212"/>
      <c r="I342" s="166"/>
      <c r="J342" s="168"/>
      <c r="K342" s="161"/>
      <c r="L342" s="216"/>
      <c r="M342" s="161"/>
      <c r="N342" s="161"/>
      <c r="O342" s="216"/>
      <c r="P342" s="161"/>
      <c r="Q342" s="216"/>
      <c r="R342" s="169"/>
      <c r="S342" s="161"/>
      <c r="T342" s="169"/>
      <c r="U342" s="161"/>
      <c r="V342" s="163"/>
      <c r="W342" s="217"/>
      <c r="X342" s="161"/>
      <c r="Y342" s="161"/>
      <c r="Z342" s="161"/>
      <c r="AA342" s="161"/>
    </row>
    <row r="343" spans="4:27" s="101" customFormat="1" ht="11.25" customHeight="1" x14ac:dyDescent="0.25">
      <c r="D343" s="161"/>
      <c r="E343" s="162"/>
      <c r="F343" s="166"/>
      <c r="G343" s="162"/>
      <c r="H343" s="212"/>
      <c r="I343" s="166"/>
      <c r="J343" s="168"/>
      <c r="K343" s="161"/>
      <c r="L343" s="216"/>
      <c r="M343" s="161"/>
      <c r="N343" s="161"/>
      <c r="O343" s="216"/>
      <c r="P343" s="161"/>
      <c r="Q343" s="216"/>
      <c r="R343" s="169"/>
      <c r="S343" s="161"/>
      <c r="T343" s="169"/>
      <c r="U343" s="161"/>
      <c r="V343" s="163"/>
      <c r="W343" s="217"/>
      <c r="X343" s="161"/>
      <c r="Y343" s="161"/>
      <c r="Z343" s="161"/>
      <c r="AA343" s="161"/>
    </row>
    <row r="344" spans="4:27" s="101" customFormat="1" ht="11.25" customHeight="1" x14ac:dyDescent="0.25">
      <c r="D344" s="161"/>
      <c r="E344" s="162"/>
      <c r="F344" s="166"/>
      <c r="G344" s="162"/>
      <c r="H344" s="212"/>
      <c r="I344" s="166"/>
      <c r="J344" s="168"/>
      <c r="K344" s="161"/>
      <c r="L344" s="216"/>
      <c r="M344" s="161"/>
      <c r="N344" s="161"/>
      <c r="O344" s="216"/>
      <c r="P344" s="161"/>
      <c r="Q344" s="216"/>
      <c r="R344" s="169"/>
      <c r="S344" s="161"/>
      <c r="T344" s="169"/>
      <c r="U344" s="161"/>
      <c r="V344" s="163"/>
      <c r="W344" s="217"/>
      <c r="X344" s="161"/>
      <c r="Y344" s="161"/>
      <c r="Z344" s="161"/>
      <c r="AA344" s="161"/>
    </row>
    <row r="345" spans="4:27" s="101" customFormat="1" ht="11.25" customHeight="1" x14ac:dyDescent="0.25">
      <c r="D345" s="161"/>
      <c r="E345" s="162"/>
      <c r="F345" s="166"/>
      <c r="G345" s="162"/>
      <c r="H345" s="212"/>
      <c r="I345" s="166"/>
      <c r="J345" s="168"/>
      <c r="K345" s="161"/>
      <c r="L345" s="216"/>
      <c r="M345" s="161"/>
      <c r="N345" s="161"/>
      <c r="O345" s="216"/>
      <c r="P345" s="161"/>
      <c r="Q345" s="216"/>
      <c r="R345" s="169"/>
      <c r="S345" s="161"/>
      <c r="T345" s="169"/>
      <c r="U345" s="161"/>
      <c r="V345" s="163"/>
      <c r="W345" s="217"/>
      <c r="X345" s="161"/>
      <c r="Y345" s="161"/>
      <c r="Z345" s="161"/>
      <c r="AA345" s="161"/>
    </row>
    <row r="346" spans="4:27" s="101" customFormat="1" ht="11.25" customHeight="1" x14ac:dyDescent="0.25">
      <c r="D346" s="161"/>
      <c r="E346" s="162"/>
      <c r="F346" s="166"/>
      <c r="G346" s="162"/>
      <c r="H346" s="212"/>
      <c r="I346" s="166"/>
      <c r="J346" s="168"/>
      <c r="K346" s="161"/>
      <c r="L346" s="216"/>
      <c r="M346" s="161"/>
      <c r="N346" s="161"/>
      <c r="O346" s="216"/>
      <c r="P346" s="161"/>
      <c r="Q346" s="216"/>
      <c r="R346" s="169"/>
      <c r="S346" s="161"/>
      <c r="T346" s="169"/>
      <c r="U346" s="161"/>
      <c r="V346" s="163"/>
      <c r="W346" s="217"/>
      <c r="X346" s="161"/>
      <c r="Y346" s="161"/>
      <c r="Z346" s="161"/>
      <c r="AA346" s="161"/>
    </row>
    <row r="347" spans="4:27" s="101" customFormat="1" ht="11.25" customHeight="1" x14ac:dyDescent="0.25">
      <c r="D347" s="161"/>
      <c r="E347" s="162"/>
      <c r="F347" s="166"/>
      <c r="G347" s="162"/>
      <c r="H347" s="212"/>
      <c r="I347" s="166"/>
      <c r="J347" s="168"/>
      <c r="K347" s="161"/>
      <c r="L347" s="216"/>
      <c r="M347" s="161"/>
      <c r="N347" s="161"/>
      <c r="O347" s="216"/>
      <c r="P347" s="161"/>
      <c r="Q347" s="216"/>
      <c r="R347" s="169"/>
      <c r="S347" s="161"/>
      <c r="T347" s="169"/>
      <c r="U347" s="161"/>
      <c r="V347" s="163"/>
      <c r="W347" s="217"/>
      <c r="X347" s="161"/>
      <c r="Y347" s="161"/>
      <c r="Z347" s="161"/>
      <c r="AA347" s="161"/>
    </row>
    <row r="348" spans="4:27" s="101" customFormat="1" ht="11.25" customHeight="1" x14ac:dyDescent="0.25">
      <c r="D348" s="161"/>
      <c r="E348" s="162"/>
      <c r="F348" s="166"/>
      <c r="G348" s="162"/>
      <c r="H348" s="212"/>
      <c r="I348" s="166"/>
      <c r="J348" s="168"/>
      <c r="K348" s="161"/>
      <c r="L348" s="216"/>
      <c r="M348" s="161"/>
      <c r="N348" s="161"/>
      <c r="O348" s="216"/>
      <c r="P348" s="161"/>
      <c r="Q348" s="216"/>
      <c r="R348" s="169"/>
      <c r="S348" s="161"/>
      <c r="T348" s="169"/>
      <c r="U348" s="161"/>
      <c r="V348" s="163"/>
      <c r="W348" s="217"/>
      <c r="X348" s="161"/>
      <c r="Y348" s="161"/>
      <c r="Z348" s="161"/>
      <c r="AA348" s="161"/>
    </row>
    <row r="349" spans="4:27" s="101" customFormat="1" ht="11.25" customHeight="1" x14ac:dyDescent="0.25">
      <c r="D349" s="161"/>
      <c r="E349" s="162"/>
      <c r="F349" s="166"/>
      <c r="G349" s="162"/>
      <c r="H349" s="212"/>
      <c r="I349" s="166"/>
      <c r="J349" s="168"/>
      <c r="K349" s="161"/>
      <c r="L349" s="216"/>
      <c r="M349" s="161"/>
      <c r="N349" s="161"/>
      <c r="O349" s="216"/>
      <c r="P349" s="161"/>
      <c r="Q349" s="216"/>
      <c r="R349" s="169"/>
      <c r="S349" s="161"/>
      <c r="T349" s="169"/>
      <c r="U349" s="161"/>
      <c r="V349" s="163"/>
      <c r="W349" s="217"/>
      <c r="X349" s="161"/>
      <c r="Y349" s="161"/>
      <c r="Z349" s="161"/>
      <c r="AA349" s="161"/>
    </row>
    <row r="350" spans="4:27" s="101" customFormat="1" ht="11.25" customHeight="1" x14ac:dyDescent="0.25">
      <c r="D350" s="161"/>
      <c r="E350" s="162"/>
      <c r="F350" s="166"/>
      <c r="G350" s="162"/>
      <c r="H350" s="212"/>
      <c r="I350" s="166"/>
      <c r="J350" s="168"/>
      <c r="K350" s="161"/>
      <c r="L350" s="216"/>
      <c r="M350" s="161"/>
      <c r="N350" s="161"/>
      <c r="O350" s="216"/>
      <c r="P350" s="161"/>
      <c r="Q350" s="216"/>
      <c r="R350" s="169"/>
      <c r="S350" s="161"/>
      <c r="T350" s="169"/>
      <c r="U350" s="161"/>
      <c r="V350" s="163"/>
      <c r="W350" s="217"/>
      <c r="X350" s="161"/>
      <c r="Y350" s="161"/>
      <c r="Z350" s="161"/>
      <c r="AA350" s="161"/>
    </row>
    <row r="351" spans="4:27" s="101" customFormat="1" ht="11.25" customHeight="1" x14ac:dyDescent="0.25">
      <c r="D351" s="161"/>
      <c r="E351" s="162"/>
      <c r="F351" s="166"/>
      <c r="G351" s="162"/>
      <c r="H351" s="212"/>
      <c r="I351" s="166"/>
      <c r="J351" s="168"/>
      <c r="K351" s="161"/>
      <c r="L351" s="216"/>
      <c r="M351" s="161"/>
      <c r="N351" s="161"/>
      <c r="O351" s="216"/>
      <c r="P351" s="161"/>
      <c r="Q351" s="216"/>
      <c r="R351" s="169"/>
      <c r="S351" s="161"/>
      <c r="T351" s="169"/>
      <c r="U351" s="161"/>
      <c r="V351" s="163"/>
      <c r="W351" s="217"/>
      <c r="X351" s="161"/>
      <c r="Y351" s="161"/>
      <c r="Z351" s="161"/>
      <c r="AA351" s="161"/>
    </row>
    <row r="352" spans="4:27" s="101" customFormat="1" ht="11.25" customHeight="1" x14ac:dyDescent="0.25">
      <c r="D352" s="161"/>
      <c r="E352" s="162"/>
      <c r="F352" s="166"/>
      <c r="G352" s="162"/>
      <c r="H352" s="212"/>
      <c r="I352" s="166"/>
      <c r="J352" s="168"/>
      <c r="K352" s="161"/>
      <c r="L352" s="216"/>
      <c r="M352" s="161"/>
      <c r="N352" s="161"/>
      <c r="O352" s="216"/>
      <c r="P352" s="161"/>
      <c r="Q352" s="216"/>
      <c r="R352" s="169"/>
      <c r="S352" s="161"/>
      <c r="T352" s="169"/>
      <c r="U352" s="161"/>
      <c r="V352" s="163"/>
      <c r="W352" s="217"/>
      <c r="X352" s="161"/>
      <c r="Y352" s="161"/>
      <c r="Z352" s="161"/>
      <c r="AA352" s="161"/>
    </row>
    <row r="353" spans="4:27" s="101" customFormat="1" ht="11.25" customHeight="1" x14ac:dyDescent="0.25">
      <c r="D353" s="161"/>
      <c r="E353" s="162"/>
      <c r="F353" s="166"/>
      <c r="G353" s="162"/>
      <c r="H353" s="212"/>
      <c r="I353" s="166"/>
      <c r="J353" s="168"/>
      <c r="K353" s="161"/>
      <c r="L353" s="216"/>
      <c r="M353" s="161"/>
      <c r="N353" s="161"/>
      <c r="O353" s="216"/>
      <c r="P353" s="161"/>
      <c r="Q353" s="216"/>
      <c r="R353" s="169"/>
      <c r="S353" s="161"/>
      <c r="T353" s="169"/>
      <c r="U353" s="161"/>
      <c r="V353" s="163"/>
      <c r="W353" s="217"/>
      <c r="X353" s="161"/>
      <c r="Y353" s="161"/>
      <c r="Z353" s="161"/>
      <c r="AA353" s="161"/>
    </row>
    <row r="354" spans="4:27" s="101" customFormat="1" ht="11.25" customHeight="1" x14ac:dyDescent="0.25">
      <c r="D354" s="161"/>
      <c r="E354" s="162"/>
      <c r="F354" s="166"/>
      <c r="G354" s="162"/>
      <c r="H354" s="212"/>
      <c r="I354" s="166"/>
      <c r="J354" s="168"/>
      <c r="K354" s="161"/>
      <c r="L354" s="216"/>
      <c r="M354" s="161"/>
      <c r="N354" s="161"/>
      <c r="O354" s="216"/>
      <c r="P354" s="161"/>
      <c r="Q354" s="216"/>
      <c r="R354" s="169"/>
      <c r="S354" s="161"/>
      <c r="T354" s="169"/>
      <c r="U354" s="161"/>
      <c r="V354" s="163"/>
      <c r="W354" s="217"/>
      <c r="X354" s="161"/>
      <c r="Y354" s="161"/>
      <c r="Z354" s="161"/>
      <c r="AA354" s="161"/>
    </row>
    <row r="355" spans="4:27" s="101" customFormat="1" ht="11.25" customHeight="1" x14ac:dyDescent="0.25">
      <c r="D355" s="161"/>
      <c r="E355" s="162"/>
      <c r="F355" s="166"/>
      <c r="G355" s="162"/>
      <c r="H355" s="212"/>
      <c r="I355" s="166"/>
      <c r="J355" s="168"/>
      <c r="K355" s="161"/>
      <c r="L355" s="216"/>
      <c r="M355" s="161"/>
      <c r="N355" s="161"/>
      <c r="O355" s="216"/>
      <c r="P355" s="161"/>
      <c r="Q355" s="216"/>
      <c r="R355" s="169"/>
      <c r="S355" s="161"/>
      <c r="T355" s="169"/>
      <c r="U355" s="161"/>
      <c r="V355" s="163"/>
      <c r="W355" s="217"/>
      <c r="X355" s="161"/>
      <c r="Y355" s="161"/>
      <c r="Z355" s="161"/>
      <c r="AA355" s="161"/>
    </row>
    <row r="356" spans="4:27" s="101" customFormat="1" ht="11.25" customHeight="1" x14ac:dyDescent="0.25">
      <c r="D356" s="161"/>
      <c r="E356" s="162"/>
      <c r="F356" s="166"/>
      <c r="G356" s="162"/>
      <c r="H356" s="212"/>
      <c r="I356" s="166"/>
      <c r="J356" s="168"/>
      <c r="K356" s="161"/>
      <c r="L356" s="216"/>
      <c r="M356" s="161"/>
      <c r="N356" s="161"/>
      <c r="O356" s="216"/>
      <c r="P356" s="161"/>
      <c r="Q356" s="216"/>
      <c r="R356" s="169"/>
      <c r="S356" s="161"/>
      <c r="T356" s="169"/>
      <c r="U356" s="161"/>
      <c r="V356" s="163"/>
      <c r="W356" s="217"/>
      <c r="X356" s="161"/>
      <c r="Y356" s="161"/>
      <c r="Z356" s="161"/>
      <c r="AA356" s="161"/>
    </row>
    <row r="357" spans="4:27" s="101" customFormat="1" ht="11.25" customHeight="1" x14ac:dyDescent="0.25">
      <c r="D357" s="161"/>
      <c r="E357" s="162"/>
      <c r="F357" s="166"/>
      <c r="G357" s="162"/>
      <c r="H357" s="212"/>
      <c r="I357" s="166"/>
      <c r="J357" s="168"/>
      <c r="K357" s="161"/>
      <c r="L357" s="216"/>
      <c r="M357" s="161"/>
      <c r="N357" s="161"/>
      <c r="O357" s="216"/>
      <c r="P357" s="161"/>
      <c r="Q357" s="216"/>
      <c r="R357" s="169"/>
      <c r="S357" s="161"/>
      <c r="T357" s="169"/>
      <c r="U357" s="161"/>
      <c r="V357" s="163"/>
      <c r="W357" s="217"/>
      <c r="X357" s="161"/>
      <c r="Y357" s="161"/>
      <c r="Z357" s="161"/>
      <c r="AA357" s="161"/>
    </row>
    <row r="358" spans="4:27" s="101" customFormat="1" ht="11.25" customHeight="1" x14ac:dyDescent="0.25">
      <c r="D358" s="161"/>
      <c r="E358" s="162"/>
      <c r="F358" s="166"/>
      <c r="G358" s="162"/>
      <c r="H358" s="212"/>
      <c r="I358" s="166"/>
      <c r="J358" s="168"/>
      <c r="K358" s="161"/>
      <c r="L358" s="216"/>
      <c r="M358" s="161"/>
      <c r="N358" s="161"/>
      <c r="O358" s="216"/>
      <c r="P358" s="161"/>
      <c r="Q358" s="216"/>
      <c r="R358" s="169"/>
      <c r="S358" s="161"/>
      <c r="T358" s="169"/>
      <c r="U358" s="161"/>
      <c r="V358" s="163"/>
      <c r="W358" s="217"/>
      <c r="X358" s="161"/>
      <c r="Y358" s="161"/>
      <c r="Z358" s="161"/>
      <c r="AA358" s="161"/>
    </row>
    <row r="359" spans="4:27" s="101" customFormat="1" ht="11.25" customHeight="1" x14ac:dyDescent="0.25">
      <c r="D359" s="161"/>
      <c r="E359" s="162"/>
      <c r="F359" s="166"/>
      <c r="G359" s="162"/>
      <c r="H359" s="212"/>
      <c r="I359" s="166"/>
      <c r="J359" s="168"/>
      <c r="K359" s="161"/>
      <c r="L359" s="216"/>
      <c r="M359" s="161"/>
      <c r="N359" s="161"/>
      <c r="O359" s="216"/>
      <c r="P359" s="161"/>
      <c r="Q359" s="216"/>
      <c r="R359" s="169"/>
      <c r="S359" s="161"/>
      <c r="T359" s="169"/>
      <c r="U359" s="161"/>
      <c r="V359" s="163"/>
      <c r="W359" s="217"/>
      <c r="X359" s="161"/>
      <c r="Y359" s="161"/>
      <c r="Z359" s="161"/>
      <c r="AA359" s="161"/>
    </row>
    <row r="360" spans="4:27" s="101" customFormat="1" ht="11.25" customHeight="1" x14ac:dyDescent="0.25">
      <c r="D360" s="161"/>
      <c r="E360" s="162"/>
      <c r="F360" s="166"/>
      <c r="G360" s="162"/>
      <c r="H360" s="212"/>
      <c r="I360" s="166"/>
      <c r="J360" s="168"/>
      <c r="K360" s="161"/>
      <c r="L360" s="216"/>
      <c r="M360" s="161"/>
      <c r="N360" s="161"/>
      <c r="O360" s="216"/>
      <c r="P360" s="161"/>
      <c r="Q360" s="216"/>
      <c r="R360" s="169"/>
      <c r="S360" s="161"/>
      <c r="T360" s="169"/>
      <c r="U360" s="161"/>
      <c r="V360" s="163"/>
      <c r="W360" s="217"/>
      <c r="X360" s="161"/>
      <c r="Y360" s="161"/>
      <c r="Z360" s="161"/>
      <c r="AA360" s="161"/>
    </row>
    <row r="361" spans="4:27" s="101" customFormat="1" ht="11.25" customHeight="1" x14ac:dyDescent="0.25">
      <c r="D361" s="161"/>
      <c r="E361" s="162"/>
      <c r="F361" s="166"/>
      <c r="G361" s="162"/>
      <c r="H361" s="212"/>
      <c r="I361" s="166"/>
      <c r="J361" s="168"/>
      <c r="K361" s="161"/>
      <c r="L361" s="216"/>
      <c r="M361" s="161"/>
      <c r="N361" s="161"/>
      <c r="O361" s="216"/>
      <c r="P361" s="161"/>
      <c r="Q361" s="216"/>
      <c r="R361" s="169"/>
      <c r="S361" s="161"/>
      <c r="T361" s="169"/>
      <c r="U361" s="161"/>
      <c r="V361" s="163"/>
      <c r="W361" s="217"/>
      <c r="X361" s="161"/>
      <c r="Y361" s="161"/>
      <c r="Z361" s="161"/>
      <c r="AA361" s="161"/>
    </row>
    <row r="362" spans="4:27" s="101" customFormat="1" ht="11.25" customHeight="1" x14ac:dyDescent="0.25">
      <c r="D362" s="161"/>
      <c r="E362" s="162"/>
      <c r="F362" s="166"/>
      <c r="G362" s="162"/>
      <c r="H362" s="212"/>
      <c r="I362" s="166"/>
      <c r="J362" s="168"/>
      <c r="K362" s="161"/>
      <c r="L362" s="216"/>
      <c r="M362" s="161"/>
      <c r="N362" s="161"/>
      <c r="O362" s="216"/>
      <c r="P362" s="161"/>
      <c r="Q362" s="216"/>
      <c r="R362" s="169"/>
      <c r="S362" s="161"/>
      <c r="T362" s="169"/>
      <c r="U362" s="161"/>
      <c r="V362" s="163"/>
      <c r="W362" s="217"/>
      <c r="X362" s="161"/>
      <c r="Y362" s="161"/>
      <c r="Z362" s="161"/>
      <c r="AA362" s="161"/>
    </row>
    <row r="363" spans="4:27" s="101" customFormat="1" ht="11.25" customHeight="1" x14ac:dyDescent="0.25">
      <c r="D363" s="161"/>
      <c r="E363" s="162"/>
      <c r="F363" s="166"/>
      <c r="G363" s="162"/>
      <c r="H363" s="212"/>
      <c r="I363" s="166"/>
      <c r="J363" s="168"/>
      <c r="K363" s="161"/>
      <c r="L363" s="216"/>
      <c r="M363" s="161"/>
      <c r="N363" s="161"/>
      <c r="O363" s="216"/>
      <c r="P363" s="161"/>
      <c r="Q363" s="216"/>
      <c r="R363" s="169"/>
      <c r="S363" s="161"/>
      <c r="T363" s="169"/>
      <c r="U363" s="161"/>
      <c r="V363" s="163"/>
      <c r="W363" s="217"/>
      <c r="X363" s="161"/>
      <c r="Y363" s="161"/>
      <c r="Z363" s="161"/>
      <c r="AA363" s="161"/>
    </row>
    <row r="364" spans="4:27" s="101" customFormat="1" ht="11.25" customHeight="1" x14ac:dyDescent="0.25">
      <c r="D364" s="161"/>
      <c r="E364" s="162"/>
      <c r="F364" s="166"/>
      <c r="G364" s="162"/>
      <c r="H364" s="212"/>
      <c r="I364" s="166"/>
      <c r="J364" s="168"/>
      <c r="K364" s="161"/>
      <c r="L364" s="216"/>
      <c r="M364" s="161"/>
      <c r="N364" s="161"/>
      <c r="O364" s="216"/>
      <c r="P364" s="161"/>
      <c r="Q364" s="216"/>
      <c r="R364" s="169"/>
      <c r="S364" s="161"/>
      <c r="T364" s="169"/>
      <c r="U364" s="161"/>
      <c r="V364" s="163"/>
      <c r="W364" s="217"/>
      <c r="X364" s="161"/>
      <c r="Y364" s="161"/>
      <c r="Z364" s="161"/>
      <c r="AA364" s="161"/>
    </row>
    <row r="365" spans="4:27" s="101" customFormat="1" ht="11.25" customHeight="1" x14ac:dyDescent="0.25">
      <c r="D365" s="161"/>
      <c r="E365" s="162"/>
      <c r="F365" s="166"/>
      <c r="G365" s="162"/>
      <c r="H365" s="212"/>
      <c r="I365" s="166"/>
      <c r="J365" s="168"/>
      <c r="K365" s="161"/>
      <c r="L365" s="216"/>
      <c r="M365" s="161"/>
      <c r="N365" s="161"/>
      <c r="O365" s="216"/>
      <c r="P365" s="161"/>
      <c r="Q365" s="216"/>
      <c r="R365" s="169"/>
      <c r="S365" s="161"/>
      <c r="T365" s="169"/>
      <c r="U365" s="161"/>
      <c r="V365" s="163"/>
      <c r="W365" s="217"/>
      <c r="X365" s="161"/>
      <c r="Y365" s="161"/>
      <c r="Z365" s="161"/>
      <c r="AA365" s="161"/>
    </row>
    <row r="366" spans="4:27" s="101" customFormat="1" ht="11.25" customHeight="1" x14ac:dyDescent="0.25">
      <c r="D366" s="161"/>
      <c r="E366" s="162"/>
      <c r="F366" s="166"/>
      <c r="G366" s="162"/>
      <c r="H366" s="212"/>
      <c r="I366" s="166"/>
      <c r="J366" s="168"/>
      <c r="K366" s="161"/>
      <c r="L366" s="216"/>
      <c r="M366" s="161"/>
      <c r="N366" s="161"/>
      <c r="O366" s="216"/>
      <c r="P366" s="161"/>
      <c r="Q366" s="216"/>
      <c r="R366" s="169"/>
      <c r="S366" s="161"/>
      <c r="T366" s="169"/>
      <c r="U366" s="161"/>
      <c r="V366" s="163"/>
      <c r="W366" s="217"/>
      <c r="X366" s="161"/>
      <c r="Y366" s="161"/>
      <c r="Z366" s="161"/>
      <c r="AA366" s="161"/>
    </row>
    <row r="367" spans="4:27" s="101" customFormat="1" ht="11.25" customHeight="1" x14ac:dyDescent="0.25">
      <c r="D367" s="161"/>
      <c r="E367" s="162"/>
      <c r="F367" s="166"/>
      <c r="G367" s="162"/>
      <c r="H367" s="212"/>
      <c r="I367" s="166"/>
      <c r="J367" s="168"/>
      <c r="K367" s="161"/>
      <c r="L367" s="216"/>
      <c r="M367" s="161"/>
      <c r="N367" s="161"/>
      <c r="O367" s="216"/>
      <c r="P367" s="161"/>
      <c r="Q367" s="216"/>
      <c r="R367" s="169"/>
      <c r="S367" s="161"/>
      <c r="T367" s="169"/>
      <c r="U367" s="161"/>
      <c r="V367" s="163"/>
      <c r="W367" s="217"/>
      <c r="X367" s="161"/>
      <c r="Y367" s="161"/>
      <c r="Z367" s="161"/>
      <c r="AA367" s="161"/>
    </row>
    <row r="368" spans="4:27" s="101" customFormat="1" ht="11.25" customHeight="1" x14ac:dyDescent="0.25">
      <c r="D368" s="161"/>
      <c r="E368" s="162"/>
      <c r="F368" s="166"/>
      <c r="G368" s="162"/>
      <c r="H368" s="212"/>
      <c r="I368" s="166"/>
      <c r="J368" s="168"/>
      <c r="K368" s="161"/>
      <c r="L368" s="216"/>
      <c r="M368" s="161"/>
      <c r="N368" s="161"/>
      <c r="O368" s="216"/>
      <c r="P368" s="161"/>
      <c r="Q368" s="216"/>
      <c r="R368" s="169"/>
      <c r="S368" s="161"/>
      <c r="T368" s="169"/>
      <c r="U368" s="161"/>
      <c r="V368" s="163"/>
      <c r="W368" s="217"/>
      <c r="X368" s="161"/>
      <c r="Y368" s="161"/>
      <c r="Z368" s="161"/>
      <c r="AA368" s="161"/>
    </row>
    <row r="369" spans="4:27" s="101" customFormat="1" ht="11.25" customHeight="1" x14ac:dyDescent="0.25">
      <c r="D369" s="161"/>
      <c r="E369" s="162"/>
      <c r="F369" s="166"/>
      <c r="G369" s="162"/>
      <c r="H369" s="212"/>
      <c r="I369" s="166"/>
      <c r="J369" s="168"/>
      <c r="K369" s="161"/>
      <c r="L369" s="216"/>
      <c r="M369" s="161"/>
      <c r="N369" s="161"/>
      <c r="O369" s="216"/>
      <c r="P369" s="161"/>
      <c r="Q369" s="216"/>
      <c r="R369" s="169"/>
      <c r="S369" s="161"/>
      <c r="T369" s="169"/>
      <c r="U369" s="161"/>
      <c r="V369" s="163"/>
      <c r="W369" s="217"/>
      <c r="X369" s="161"/>
      <c r="Y369" s="161"/>
      <c r="Z369" s="161"/>
      <c r="AA369" s="161"/>
    </row>
    <row r="370" spans="4:27" s="101" customFormat="1" ht="11.25" customHeight="1" x14ac:dyDescent="0.25">
      <c r="D370" s="161"/>
      <c r="E370" s="162"/>
      <c r="F370" s="166"/>
      <c r="G370" s="162"/>
      <c r="H370" s="212"/>
      <c r="I370" s="166"/>
      <c r="J370" s="168"/>
      <c r="K370" s="161"/>
      <c r="L370" s="216"/>
      <c r="M370" s="161"/>
      <c r="N370" s="161"/>
      <c r="O370" s="216"/>
      <c r="P370" s="161"/>
      <c r="Q370" s="216"/>
      <c r="R370" s="169"/>
      <c r="S370" s="161"/>
      <c r="T370" s="169"/>
      <c r="U370" s="161"/>
      <c r="V370" s="163"/>
      <c r="W370" s="217"/>
      <c r="X370" s="161"/>
      <c r="Y370" s="161"/>
      <c r="Z370" s="161"/>
      <c r="AA370" s="161"/>
    </row>
    <row r="371" spans="4:27" s="101" customFormat="1" ht="11.25" customHeight="1" x14ac:dyDescent="0.25">
      <c r="D371" s="161"/>
      <c r="E371" s="162"/>
      <c r="F371" s="166"/>
      <c r="G371" s="162"/>
      <c r="H371" s="212"/>
      <c r="I371" s="166"/>
      <c r="J371" s="168"/>
      <c r="K371" s="161"/>
      <c r="L371" s="216"/>
      <c r="M371" s="161"/>
      <c r="N371" s="161"/>
      <c r="O371" s="216"/>
      <c r="P371" s="161"/>
      <c r="Q371" s="216"/>
      <c r="R371" s="169"/>
      <c r="S371" s="161"/>
      <c r="T371" s="169"/>
      <c r="U371" s="161"/>
      <c r="V371" s="163"/>
      <c r="W371" s="217"/>
      <c r="X371" s="161"/>
      <c r="Y371" s="161"/>
      <c r="Z371" s="161"/>
      <c r="AA371" s="161"/>
    </row>
    <row r="372" spans="4:27" s="101" customFormat="1" ht="11.25" customHeight="1" x14ac:dyDescent="0.25">
      <c r="D372" s="161"/>
      <c r="E372" s="162"/>
      <c r="F372" s="166"/>
      <c r="G372" s="162"/>
      <c r="H372" s="212"/>
      <c r="I372" s="166"/>
      <c r="J372" s="168"/>
      <c r="K372" s="161"/>
      <c r="L372" s="216"/>
      <c r="M372" s="161"/>
      <c r="N372" s="161"/>
      <c r="O372" s="216"/>
      <c r="P372" s="161"/>
      <c r="Q372" s="216"/>
      <c r="R372" s="169"/>
      <c r="S372" s="161"/>
      <c r="T372" s="169"/>
      <c r="U372" s="161"/>
      <c r="V372" s="163"/>
      <c r="W372" s="217"/>
      <c r="X372" s="161"/>
      <c r="Y372" s="161"/>
      <c r="Z372" s="161"/>
      <c r="AA372" s="161"/>
    </row>
    <row r="373" spans="4:27" s="101" customFormat="1" ht="11.25" customHeight="1" x14ac:dyDescent="0.25">
      <c r="D373" s="161"/>
      <c r="E373" s="162"/>
      <c r="F373" s="166"/>
      <c r="G373" s="162"/>
      <c r="H373" s="212"/>
      <c r="I373" s="166"/>
      <c r="J373" s="168"/>
      <c r="K373" s="161"/>
      <c r="L373" s="216"/>
      <c r="M373" s="161"/>
      <c r="N373" s="161"/>
      <c r="O373" s="216"/>
      <c r="P373" s="161"/>
      <c r="Q373" s="216"/>
      <c r="R373" s="169"/>
      <c r="S373" s="161"/>
      <c r="T373" s="169"/>
      <c r="U373" s="161"/>
      <c r="V373" s="163"/>
      <c r="W373" s="217"/>
      <c r="X373" s="161"/>
      <c r="Y373" s="161"/>
      <c r="Z373" s="161"/>
      <c r="AA373" s="161"/>
    </row>
    <row r="374" spans="4:27" s="101" customFormat="1" ht="11.25" customHeight="1" x14ac:dyDescent="0.25">
      <c r="D374" s="161"/>
      <c r="E374" s="162"/>
      <c r="F374" s="166"/>
      <c r="G374" s="162"/>
      <c r="H374" s="212"/>
      <c r="I374" s="166"/>
      <c r="J374" s="168"/>
      <c r="K374" s="161"/>
      <c r="L374" s="216"/>
      <c r="M374" s="161"/>
      <c r="N374" s="161"/>
      <c r="O374" s="216"/>
      <c r="P374" s="161"/>
      <c r="Q374" s="216"/>
      <c r="R374" s="169"/>
      <c r="S374" s="161"/>
      <c r="T374" s="169"/>
      <c r="U374" s="161"/>
      <c r="V374" s="163"/>
      <c r="W374" s="217"/>
      <c r="X374" s="161"/>
      <c r="Y374" s="161"/>
      <c r="Z374" s="161"/>
      <c r="AA374" s="161"/>
    </row>
    <row r="375" spans="4:27" s="101" customFormat="1" ht="11.25" customHeight="1" x14ac:dyDescent="0.25">
      <c r="D375" s="161"/>
      <c r="E375" s="162"/>
      <c r="F375" s="166"/>
      <c r="G375" s="162"/>
      <c r="H375" s="212"/>
      <c r="I375" s="166"/>
      <c r="J375" s="168"/>
      <c r="K375" s="161"/>
      <c r="L375" s="216"/>
      <c r="M375" s="161"/>
      <c r="N375" s="161"/>
      <c r="O375" s="216"/>
      <c r="P375" s="161"/>
      <c r="Q375" s="216"/>
      <c r="R375" s="169"/>
      <c r="S375" s="161"/>
      <c r="T375" s="169"/>
      <c r="U375" s="161"/>
      <c r="V375" s="163"/>
      <c r="W375" s="217"/>
      <c r="X375" s="161"/>
      <c r="Y375" s="161"/>
      <c r="Z375" s="161"/>
      <c r="AA375" s="161"/>
    </row>
    <row r="376" spans="4:27" s="101" customFormat="1" ht="11.25" customHeight="1" x14ac:dyDescent="0.25">
      <c r="D376" s="161"/>
      <c r="E376" s="162"/>
      <c r="F376" s="166"/>
      <c r="G376" s="162"/>
      <c r="H376" s="212"/>
      <c r="I376" s="166"/>
      <c r="J376" s="168"/>
      <c r="K376" s="161"/>
      <c r="L376" s="216"/>
      <c r="M376" s="161"/>
      <c r="N376" s="161"/>
      <c r="O376" s="216"/>
      <c r="P376" s="161"/>
      <c r="Q376" s="216"/>
      <c r="R376" s="169"/>
      <c r="S376" s="161"/>
      <c r="T376" s="169"/>
      <c r="U376" s="161"/>
      <c r="V376" s="163"/>
      <c r="W376" s="217"/>
      <c r="X376" s="161"/>
      <c r="Y376" s="161"/>
      <c r="Z376" s="161"/>
      <c r="AA376" s="161"/>
    </row>
    <row r="377" spans="4:27" s="101" customFormat="1" ht="11.25" customHeight="1" x14ac:dyDescent="0.25">
      <c r="D377" s="161"/>
      <c r="E377" s="162"/>
      <c r="F377" s="166"/>
      <c r="G377" s="162"/>
      <c r="H377" s="212"/>
      <c r="I377" s="166"/>
      <c r="J377" s="168"/>
      <c r="K377" s="161"/>
      <c r="L377" s="216"/>
      <c r="M377" s="161"/>
      <c r="N377" s="161"/>
      <c r="O377" s="216"/>
      <c r="P377" s="161"/>
      <c r="Q377" s="216"/>
      <c r="R377" s="169"/>
      <c r="S377" s="161"/>
      <c r="T377" s="169"/>
      <c r="U377" s="161"/>
      <c r="V377" s="163"/>
      <c r="W377" s="217"/>
      <c r="X377" s="161"/>
      <c r="Y377" s="161"/>
      <c r="Z377" s="161"/>
      <c r="AA377" s="161"/>
    </row>
    <row r="378" spans="4:27" s="101" customFormat="1" ht="11.25" customHeight="1" x14ac:dyDescent="0.25">
      <c r="D378" s="161"/>
      <c r="E378" s="162"/>
      <c r="F378" s="166"/>
      <c r="G378" s="162"/>
      <c r="H378" s="212"/>
      <c r="I378" s="166"/>
      <c r="J378" s="168"/>
      <c r="K378" s="161"/>
      <c r="L378" s="216"/>
      <c r="M378" s="161"/>
      <c r="N378" s="161"/>
      <c r="O378" s="216"/>
      <c r="P378" s="161"/>
      <c r="Q378" s="216"/>
      <c r="R378" s="169"/>
      <c r="S378" s="161"/>
      <c r="T378" s="169"/>
      <c r="U378" s="161"/>
      <c r="V378" s="163"/>
      <c r="W378" s="217"/>
      <c r="X378" s="161"/>
      <c r="Y378" s="161"/>
      <c r="Z378" s="161"/>
      <c r="AA378" s="161"/>
    </row>
    <row r="379" spans="4:27" s="101" customFormat="1" ht="11.25" customHeight="1" x14ac:dyDescent="0.25">
      <c r="D379" s="161"/>
      <c r="E379" s="162"/>
      <c r="F379" s="166"/>
      <c r="G379" s="162"/>
      <c r="H379" s="212"/>
      <c r="I379" s="166"/>
      <c r="J379" s="168"/>
      <c r="K379" s="161"/>
      <c r="L379" s="216"/>
      <c r="M379" s="161"/>
      <c r="N379" s="161"/>
      <c r="O379" s="216"/>
      <c r="P379" s="161"/>
      <c r="Q379" s="216"/>
      <c r="R379" s="169"/>
      <c r="S379" s="161"/>
      <c r="T379" s="169"/>
      <c r="U379" s="161"/>
      <c r="V379" s="163"/>
      <c r="W379" s="217"/>
      <c r="X379" s="161"/>
      <c r="Y379" s="161"/>
      <c r="Z379" s="161"/>
      <c r="AA379" s="161"/>
    </row>
    <row r="380" spans="4:27" s="101" customFormat="1" ht="11.25" customHeight="1" x14ac:dyDescent="0.25">
      <c r="D380" s="161"/>
      <c r="E380" s="162"/>
      <c r="F380" s="166"/>
      <c r="G380" s="162"/>
      <c r="H380" s="212"/>
      <c r="I380" s="166"/>
      <c r="J380" s="168"/>
      <c r="K380" s="161"/>
      <c r="L380" s="216"/>
      <c r="M380" s="161"/>
      <c r="N380" s="161"/>
      <c r="O380" s="216"/>
      <c r="P380" s="161"/>
      <c r="Q380" s="216"/>
      <c r="R380" s="169"/>
      <c r="S380" s="161"/>
      <c r="T380" s="169"/>
      <c r="U380" s="161"/>
      <c r="V380" s="163"/>
      <c r="W380" s="217"/>
      <c r="X380" s="161"/>
      <c r="Y380" s="161"/>
      <c r="Z380" s="161"/>
      <c r="AA380" s="161"/>
    </row>
    <row r="381" spans="4:27" s="101" customFormat="1" ht="11.25" customHeight="1" x14ac:dyDescent="0.25">
      <c r="D381" s="161"/>
      <c r="E381" s="162"/>
      <c r="F381" s="166"/>
      <c r="G381" s="162"/>
      <c r="H381" s="212"/>
      <c r="I381" s="166"/>
      <c r="J381" s="168"/>
      <c r="K381" s="161"/>
      <c r="L381" s="216"/>
      <c r="M381" s="161"/>
      <c r="N381" s="161"/>
      <c r="O381" s="216"/>
      <c r="P381" s="161"/>
      <c r="Q381" s="216"/>
      <c r="R381" s="169"/>
      <c r="S381" s="161"/>
      <c r="T381" s="169"/>
      <c r="U381" s="161"/>
      <c r="V381" s="163"/>
      <c r="W381" s="217"/>
      <c r="X381" s="161"/>
      <c r="Y381" s="161"/>
      <c r="Z381" s="161"/>
      <c r="AA381" s="161"/>
    </row>
    <row r="382" spans="4:27" s="101" customFormat="1" ht="11.25" customHeight="1" x14ac:dyDescent="0.25">
      <c r="D382" s="161"/>
      <c r="E382" s="162"/>
      <c r="F382" s="166"/>
      <c r="G382" s="162"/>
      <c r="H382" s="212"/>
      <c r="I382" s="166"/>
      <c r="J382" s="168"/>
      <c r="K382" s="161"/>
      <c r="L382" s="216"/>
      <c r="M382" s="161"/>
      <c r="N382" s="161"/>
      <c r="O382" s="216"/>
      <c r="P382" s="161"/>
      <c r="Q382" s="216"/>
      <c r="R382" s="169"/>
      <c r="S382" s="161"/>
      <c r="T382" s="169"/>
      <c r="U382" s="161"/>
      <c r="V382" s="163"/>
      <c r="W382" s="217"/>
      <c r="X382" s="161"/>
      <c r="Y382" s="161"/>
      <c r="Z382" s="161"/>
      <c r="AA382" s="161"/>
    </row>
    <row r="383" spans="4:27" s="101" customFormat="1" ht="11.25" customHeight="1" x14ac:dyDescent="0.25">
      <c r="D383" s="161"/>
      <c r="E383" s="162"/>
      <c r="F383" s="166"/>
      <c r="G383" s="162"/>
      <c r="H383" s="212"/>
      <c r="I383" s="166"/>
      <c r="J383" s="168"/>
      <c r="K383" s="161"/>
      <c r="L383" s="216"/>
      <c r="M383" s="161"/>
      <c r="N383" s="161"/>
      <c r="O383" s="216"/>
      <c r="P383" s="161"/>
      <c r="Q383" s="216"/>
      <c r="R383" s="169"/>
      <c r="S383" s="161"/>
      <c r="T383" s="169"/>
      <c r="U383" s="161"/>
      <c r="V383" s="163"/>
      <c r="W383" s="217"/>
      <c r="X383" s="161"/>
      <c r="Y383" s="161"/>
      <c r="Z383" s="161"/>
      <c r="AA383" s="161"/>
    </row>
    <row r="384" spans="4:27" s="101" customFormat="1" ht="11.25" customHeight="1" x14ac:dyDescent="0.25">
      <c r="D384" s="161"/>
      <c r="E384" s="162"/>
      <c r="F384" s="166"/>
      <c r="G384" s="162"/>
      <c r="H384" s="212"/>
      <c r="I384" s="166"/>
      <c r="J384" s="168"/>
      <c r="K384" s="161"/>
      <c r="L384" s="216"/>
      <c r="M384" s="161"/>
      <c r="N384" s="161"/>
      <c r="O384" s="216"/>
      <c r="P384" s="161"/>
      <c r="Q384" s="216"/>
      <c r="R384" s="169"/>
      <c r="S384" s="161"/>
      <c r="T384" s="169"/>
      <c r="U384" s="161"/>
      <c r="V384" s="163"/>
      <c r="W384" s="217"/>
      <c r="X384" s="161"/>
      <c r="Y384" s="161"/>
      <c r="Z384" s="161"/>
      <c r="AA384" s="161"/>
    </row>
    <row r="385" spans="4:27" s="101" customFormat="1" ht="11.25" customHeight="1" x14ac:dyDescent="0.25">
      <c r="D385" s="161"/>
      <c r="E385" s="162"/>
      <c r="F385" s="166"/>
      <c r="G385" s="162"/>
      <c r="H385" s="212"/>
      <c r="I385" s="166"/>
      <c r="J385" s="168"/>
      <c r="K385" s="161"/>
      <c r="L385" s="216"/>
      <c r="M385" s="161"/>
      <c r="N385" s="161"/>
      <c r="O385" s="216"/>
      <c r="P385" s="161"/>
      <c r="Q385" s="216"/>
      <c r="R385" s="169"/>
      <c r="S385" s="161"/>
      <c r="T385" s="169"/>
      <c r="U385" s="161"/>
      <c r="V385" s="163"/>
      <c r="W385" s="217"/>
      <c r="X385" s="161"/>
      <c r="Y385" s="161"/>
      <c r="Z385" s="161"/>
      <c r="AA385" s="161"/>
    </row>
    <row r="386" spans="4:27" s="101" customFormat="1" ht="11.25" customHeight="1" x14ac:dyDescent="0.25">
      <c r="D386" s="161"/>
      <c r="E386" s="162"/>
      <c r="F386" s="166"/>
      <c r="G386" s="162"/>
      <c r="H386" s="212"/>
      <c r="I386" s="166"/>
      <c r="J386" s="168"/>
      <c r="K386" s="161"/>
      <c r="L386" s="216"/>
      <c r="M386" s="161"/>
      <c r="N386" s="161"/>
      <c r="O386" s="216"/>
      <c r="P386" s="161"/>
      <c r="Q386" s="216"/>
      <c r="R386" s="169"/>
      <c r="S386" s="161"/>
      <c r="T386" s="169"/>
      <c r="U386" s="161"/>
      <c r="V386" s="163"/>
      <c r="W386" s="217"/>
      <c r="X386" s="161"/>
      <c r="Y386" s="161"/>
      <c r="Z386" s="161"/>
      <c r="AA386" s="161"/>
    </row>
    <row r="387" spans="4:27" s="101" customFormat="1" ht="11.25" customHeight="1" x14ac:dyDescent="0.25">
      <c r="D387" s="161"/>
      <c r="E387" s="162"/>
      <c r="F387" s="166"/>
      <c r="G387" s="162"/>
      <c r="H387" s="212"/>
      <c r="I387" s="166"/>
      <c r="J387" s="168"/>
      <c r="K387" s="161"/>
      <c r="L387" s="216"/>
      <c r="M387" s="161"/>
      <c r="N387" s="161"/>
      <c r="O387" s="216"/>
      <c r="P387" s="161"/>
      <c r="Q387" s="216"/>
      <c r="R387" s="169"/>
      <c r="S387" s="161"/>
      <c r="T387" s="169"/>
      <c r="U387" s="161"/>
      <c r="V387" s="163"/>
      <c r="W387" s="217"/>
      <c r="X387" s="161"/>
      <c r="Y387" s="161"/>
      <c r="Z387" s="161"/>
      <c r="AA387" s="161"/>
    </row>
    <row r="388" spans="4:27" s="101" customFormat="1" ht="11.25" customHeight="1" x14ac:dyDescent="0.25">
      <c r="D388" s="161"/>
      <c r="E388" s="162"/>
      <c r="F388" s="166"/>
      <c r="G388" s="162"/>
      <c r="H388" s="212"/>
      <c r="I388" s="166"/>
      <c r="J388" s="168"/>
      <c r="K388" s="161"/>
      <c r="L388" s="216"/>
      <c r="M388" s="161"/>
      <c r="N388" s="161"/>
      <c r="O388" s="216"/>
      <c r="P388" s="161"/>
      <c r="Q388" s="216"/>
      <c r="R388" s="169"/>
      <c r="S388" s="161"/>
      <c r="T388" s="169"/>
      <c r="U388" s="161"/>
      <c r="V388" s="163"/>
      <c r="W388" s="217"/>
      <c r="X388" s="161"/>
      <c r="Y388" s="161"/>
      <c r="Z388" s="161"/>
      <c r="AA388" s="161"/>
    </row>
    <row r="389" spans="4:27" s="101" customFormat="1" ht="11.25" customHeight="1" x14ac:dyDescent="0.25">
      <c r="D389" s="161"/>
      <c r="E389" s="162"/>
      <c r="F389" s="166"/>
      <c r="G389" s="162"/>
      <c r="H389" s="212"/>
      <c r="I389" s="166"/>
      <c r="J389" s="168"/>
      <c r="K389" s="161"/>
      <c r="L389" s="216"/>
      <c r="M389" s="161"/>
      <c r="N389" s="161"/>
      <c r="O389" s="216"/>
      <c r="P389" s="161"/>
      <c r="Q389" s="216"/>
      <c r="R389" s="169"/>
      <c r="S389" s="161"/>
      <c r="T389" s="169"/>
      <c r="U389" s="161"/>
      <c r="V389" s="163"/>
      <c r="W389" s="217"/>
      <c r="X389" s="161"/>
      <c r="Y389" s="161"/>
      <c r="Z389" s="161"/>
      <c r="AA389" s="161"/>
    </row>
    <row r="390" spans="4:27" s="101" customFormat="1" ht="11.25" customHeight="1" x14ac:dyDescent="0.25">
      <c r="D390" s="161"/>
      <c r="E390" s="162"/>
      <c r="F390" s="166"/>
      <c r="G390" s="162"/>
      <c r="H390" s="212"/>
      <c r="I390" s="166"/>
      <c r="J390" s="168"/>
      <c r="K390" s="161"/>
      <c r="L390" s="216"/>
      <c r="M390" s="161"/>
      <c r="N390" s="161"/>
      <c r="O390" s="216"/>
      <c r="P390" s="161"/>
      <c r="Q390" s="216"/>
      <c r="R390" s="169"/>
      <c r="S390" s="161"/>
      <c r="T390" s="169"/>
      <c r="U390" s="161"/>
      <c r="V390" s="163"/>
      <c r="W390" s="217"/>
      <c r="X390" s="161"/>
      <c r="Y390" s="161"/>
      <c r="Z390" s="161"/>
      <c r="AA390" s="161"/>
    </row>
    <row r="391" spans="4:27" s="101" customFormat="1" ht="11.25" customHeight="1" x14ac:dyDescent="0.25">
      <c r="D391" s="161"/>
      <c r="E391" s="162"/>
      <c r="F391" s="166"/>
      <c r="G391" s="162"/>
      <c r="H391" s="212"/>
      <c r="I391" s="166"/>
      <c r="J391" s="168"/>
      <c r="K391" s="161"/>
      <c r="L391" s="216"/>
      <c r="M391" s="161"/>
      <c r="N391" s="161"/>
      <c r="O391" s="216"/>
      <c r="P391" s="161"/>
      <c r="Q391" s="216"/>
      <c r="R391" s="169"/>
      <c r="S391" s="161"/>
      <c r="T391" s="169"/>
      <c r="U391" s="161"/>
      <c r="V391" s="163"/>
      <c r="W391" s="217"/>
      <c r="X391" s="161"/>
      <c r="Y391" s="161"/>
      <c r="Z391" s="161"/>
      <c r="AA391" s="161"/>
    </row>
    <row r="392" spans="4:27" s="101" customFormat="1" ht="11.25" customHeight="1" x14ac:dyDescent="0.25">
      <c r="D392" s="161"/>
      <c r="E392" s="162"/>
      <c r="F392" s="166"/>
      <c r="G392" s="162"/>
      <c r="H392" s="212"/>
      <c r="I392" s="166"/>
      <c r="J392" s="168"/>
      <c r="K392" s="161"/>
      <c r="L392" s="216"/>
      <c r="M392" s="161"/>
      <c r="N392" s="161"/>
      <c r="O392" s="216"/>
      <c r="P392" s="161"/>
      <c r="Q392" s="216"/>
      <c r="R392" s="169"/>
      <c r="S392" s="161"/>
      <c r="T392" s="169"/>
      <c r="U392" s="161"/>
      <c r="V392" s="163"/>
      <c r="W392" s="217"/>
      <c r="X392" s="161"/>
      <c r="Y392" s="161"/>
      <c r="Z392" s="161"/>
      <c r="AA392" s="161"/>
    </row>
    <row r="393" spans="4:27" s="101" customFormat="1" ht="11.25" customHeight="1" x14ac:dyDescent="0.25">
      <c r="D393" s="161"/>
      <c r="E393" s="162"/>
      <c r="F393" s="166"/>
      <c r="G393" s="162"/>
      <c r="H393" s="212"/>
      <c r="I393" s="166"/>
      <c r="J393" s="168"/>
      <c r="K393" s="161"/>
      <c r="L393" s="216"/>
      <c r="M393" s="161"/>
      <c r="N393" s="161"/>
      <c r="O393" s="216"/>
      <c r="P393" s="161"/>
      <c r="Q393" s="216"/>
      <c r="R393" s="169"/>
      <c r="S393" s="161"/>
      <c r="T393" s="169"/>
      <c r="U393" s="161"/>
      <c r="V393" s="163"/>
      <c r="W393" s="217"/>
      <c r="X393" s="161"/>
      <c r="Y393" s="161"/>
      <c r="Z393" s="161"/>
      <c r="AA393" s="161"/>
    </row>
    <row r="394" spans="4:27" s="101" customFormat="1" ht="11.25" customHeight="1" x14ac:dyDescent="0.25">
      <c r="D394" s="161"/>
      <c r="E394" s="162"/>
      <c r="F394" s="166"/>
      <c r="G394" s="162"/>
      <c r="H394" s="212"/>
      <c r="I394" s="166"/>
      <c r="J394" s="168"/>
      <c r="K394" s="161"/>
      <c r="L394" s="216"/>
      <c r="M394" s="161"/>
      <c r="N394" s="161"/>
      <c r="O394" s="216"/>
      <c r="P394" s="161"/>
      <c r="Q394" s="216"/>
      <c r="R394" s="169"/>
      <c r="S394" s="161"/>
      <c r="T394" s="169"/>
      <c r="U394" s="161"/>
      <c r="V394" s="163"/>
      <c r="W394" s="217"/>
      <c r="X394" s="161"/>
      <c r="Y394" s="161"/>
      <c r="Z394" s="161"/>
      <c r="AA394" s="161"/>
    </row>
    <row r="395" spans="4:27" s="101" customFormat="1" ht="11.25" customHeight="1" x14ac:dyDescent="0.25">
      <c r="D395" s="161"/>
      <c r="E395" s="162"/>
      <c r="F395" s="166"/>
      <c r="G395" s="162"/>
      <c r="H395" s="212"/>
      <c r="I395" s="166"/>
      <c r="J395" s="168"/>
      <c r="K395" s="161"/>
      <c r="L395" s="216"/>
      <c r="M395" s="161"/>
      <c r="N395" s="161"/>
      <c r="O395" s="216"/>
      <c r="P395" s="161"/>
      <c r="Q395" s="216"/>
      <c r="R395" s="169"/>
      <c r="S395" s="161"/>
      <c r="T395" s="169"/>
      <c r="U395" s="161"/>
      <c r="V395" s="163"/>
      <c r="W395" s="217"/>
      <c r="X395" s="161"/>
      <c r="Y395" s="161"/>
      <c r="Z395" s="161"/>
      <c r="AA395" s="161"/>
    </row>
    <row r="396" spans="4:27" s="101" customFormat="1" ht="11.25" customHeight="1" x14ac:dyDescent="0.25">
      <c r="D396" s="161"/>
      <c r="E396" s="162"/>
      <c r="F396" s="166"/>
      <c r="G396" s="162"/>
      <c r="H396" s="212"/>
      <c r="I396" s="166"/>
      <c r="J396" s="168"/>
      <c r="K396" s="161"/>
      <c r="L396" s="216"/>
      <c r="M396" s="161"/>
      <c r="N396" s="161"/>
      <c r="O396" s="216"/>
      <c r="P396" s="161"/>
      <c r="Q396" s="216"/>
      <c r="R396" s="169"/>
      <c r="S396" s="161"/>
      <c r="T396" s="169"/>
      <c r="U396" s="161"/>
      <c r="V396" s="163"/>
      <c r="W396" s="217"/>
      <c r="X396" s="161"/>
      <c r="Y396" s="161"/>
      <c r="Z396" s="161"/>
      <c r="AA396" s="161"/>
    </row>
    <row r="397" spans="4:27" s="101" customFormat="1" ht="11.25" customHeight="1" x14ac:dyDescent="0.25">
      <c r="D397" s="161"/>
      <c r="E397" s="162"/>
      <c r="F397" s="166"/>
      <c r="G397" s="162"/>
      <c r="H397" s="212"/>
      <c r="I397" s="166"/>
      <c r="J397" s="168"/>
      <c r="K397" s="161"/>
      <c r="L397" s="216"/>
      <c r="M397" s="161"/>
      <c r="N397" s="161"/>
      <c r="O397" s="216"/>
      <c r="P397" s="161"/>
      <c r="Q397" s="216"/>
      <c r="R397" s="169"/>
      <c r="S397" s="161"/>
      <c r="T397" s="169"/>
      <c r="U397" s="161"/>
      <c r="V397" s="163"/>
      <c r="W397" s="217"/>
      <c r="X397" s="161"/>
      <c r="Y397" s="161"/>
      <c r="Z397" s="161"/>
      <c r="AA397" s="161"/>
    </row>
    <row r="398" spans="4:27" s="101" customFormat="1" ht="11.25" customHeight="1" x14ac:dyDescent="0.25">
      <c r="D398" s="161"/>
      <c r="E398" s="162"/>
      <c r="F398" s="166"/>
      <c r="G398" s="162"/>
      <c r="H398" s="212"/>
      <c r="I398" s="166"/>
      <c r="J398" s="168"/>
      <c r="K398" s="161"/>
      <c r="L398" s="216"/>
      <c r="M398" s="161"/>
      <c r="N398" s="161"/>
      <c r="O398" s="216"/>
      <c r="P398" s="161"/>
      <c r="Q398" s="216"/>
      <c r="R398" s="169"/>
      <c r="S398" s="161"/>
      <c r="T398" s="169"/>
      <c r="U398" s="161"/>
      <c r="V398" s="163"/>
      <c r="W398" s="217"/>
      <c r="X398" s="161"/>
      <c r="Y398" s="161"/>
      <c r="Z398" s="161"/>
      <c r="AA398" s="161"/>
    </row>
    <row r="399" spans="4:27" s="101" customFormat="1" ht="11.25" customHeight="1" x14ac:dyDescent="0.25">
      <c r="D399" s="161"/>
      <c r="E399" s="162"/>
      <c r="F399" s="166"/>
      <c r="G399" s="162"/>
      <c r="H399" s="212"/>
      <c r="I399" s="166"/>
      <c r="J399" s="168"/>
      <c r="K399" s="161"/>
      <c r="L399" s="216"/>
      <c r="M399" s="161"/>
      <c r="N399" s="161"/>
      <c r="O399" s="216"/>
      <c r="P399" s="161"/>
      <c r="Q399" s="216"/>
      <c r="R399" s="169"/>
      <c r="S399" s="161"/>
      <c r="T399" s="169"/>
      <c r="U399" s="161"/>
      <c r="V399" s="163"/>
      <c r="W399" s="217"/>
      <c r="X399" s="161"/>
      <c r="Y399" s="161"/>
      <c r="Z399" s="161"/>
      <c r="AA399" s="161"/>
    </row>
    <row r="400" spans="4:27" s="101" customFormat="1" ht="11.25" customHeight="1" x14ac:dyDescent="0.25">
      <c r="D400" s="161"/>
      <c r="E400" s="162"/>
      <c r="F400" s="166"/>
      <c r="G400" s="162"/>
      <c r="H400" s="212"/>
      <c r="I400" s="166"/>
      <c r="J400" s="168"/>
      <c r="K400" s="161"/>
      <c r="L400" s="216"/>
      <c r="M400" s="161"/>
      <c r="N400" s="161"/>
      <c r="O400" s="216"/>
      <c r="P400" s="161"/>
      <c r="Q400" s="216"/>
      <c r="R400" s="169"/>
      <c r="S400" s="161"/>
      <c r="T400" s="169"/>
      <c r="U400" s="161"/>
      <c r="V400" s="163"/>
      <c r="W400" s="217"/>
      <c r="X400" s="161"/>
      <c r="Y400" s="161"/>
      <c r="Z400" s="161"/>
      <c r="AA400" s="161"/>
    </row>
    <row r="401" spans="4:27" s="101" customFormat="1" ht="11.25" customHeight="1" x14ac:dyDescent="0.25">
      <c r="D401" s="161"/>
      <c r="E401" s="162"/>
      <c r="F401" s="166"/>
      <c r="G401" s="162"/>
      <c r="H401" s="212"/>
      <c r="I401" s="166"/>
      <c r="J401" s="168"/>
      <c r="K401" s="161"/>
      <c r="L401" s="216"/>
      <c r="M401" s="161"/>
      <c r="N401" s="161"/>
      <c r="O401" s="216"/>
      <c r="P401" s="161"/>
      <c r="Q401" s="216"/>
      <c r="R401" s="169"/>
      <c r="S401" s="161"/>
      <c r="T401" s="169"/>
      <c r="U401" s="161"/>
      <c r="V401" s="163"/>
      <c r="W401" s="217"/>
      <c r="X401" s="161"/>
      <c r="Y401" s="161"/>
      <c r="Z401" s="161"/>
      <c r="AA401" s="161"/>
    </row>
    <row r="402" spans="4:27" s="101" customFormat="1" ht="11.25" customHeight="1" x14ac:dyDescent="0.25">
      <c r="D402" s="161"/>
      <c r="E402" s="162"/>
      <c r="F402" s="166"/>
      <c r="G402" s="162"/>
      <c r="H402" s="212"/>
      <c r="I402" s="166"/>
      <c r="J402" s="168"/>
      <c r="K402" s="161"/>
      <c r="L402" s="216"/>
      <c r="M402" s="161"/>
      <c r="N402" s="161"/>
      <c r="O402" s="216"/>
      <c r="P402" s="161"/>
      <c r="Q402" s="216"/>
      <c r="R402" s="169"/>
      <c r="S402" s="161"/>
      <c r="T402" s="169"/>
      <c r="U402" s="161"/>
      <c r="V402" s="163"/>
      <c r="W402" s="217"/>
      <c r="X402" s="161"/>
      <c r="Y402" s="161"/>
      <c r="Z402" s="161"/>
      <c r="AA402" s="161"/>
    </row>
    <row r="403" spans="4:27" s="101" customFormat="1" ht="11.25" customHeight="1" x14ac:dyDescent="0.25">
      <c r="D403" s="161"/>
      <c r="E403" s="162"/>
      <c r="F403" s="166"/>
      <c r="G403" s="162"/>
      <c r="H403" s="212"/>
      <c r="I403" s="166"/>
      <c r="J403" s="168"/>
      <c r="K403" s="161"/>
      <c r="L403" s="216"/>
      <c r="M403" s="161"/>
      <c r="N403" s="161"/>
      <c r="O403" s="216"/>
      <c r="P403" s="161"/>
      <c r="Q403" s="216"/>
      <c r="R403" s="169"/>
      <c r="S403" s="161"/>
      <c r="T403" s="169"/>
      <c r="U403" s="161"/>
      <c r="V403" s="163"/>
      <c r="W403" s="217"/>
      <c r="X403" s="161"/>
      <c r="Y403" s="161"/>
      <c r="Z403" s="161"/>
      <c r="AA403" s="161"/>
    </row>
    <row r="404" spans="4:27" s="101" customFormat="1" ht="11.25" customHeight="1" x14ac:dyDescent="0.25">
      <c r="D404" s="161"/>
      <c r="E404" s="162"/>
      <c r="F404" s="166"/>
      <c r="G404" s="162"/>
      <c r="H404" s="212"/>
      <c r="I404" s="166"/>
      <c r="J404" s="168"/>
      <c r="K404" s="161"/>
      <c r="L404" s="216"/>
      <c r="M404" s="161"/>
      <c r="N404" s="161"/>
      <c r="O404" s="216"/>
      <c r="P404" s="161"/>
      <c r="Q404" s="216"/>
      <c r="R404" s="169"/>
      <c r="S404" s="161"/>
      <c r="T404" s="169"/>
      <c r="U404" s="161"/>
      <c r="V404" s="163"/>
      <c r="W404" s="217"/>
      <c r="X404" s="161"/>
      <c r="Y404" s="161"/>
      <c r="Z404" s="161"/>
      <c r="AA404" s="161"/>
    </row>
    <row r="405" spans="4:27" s="101" customFormat="1" ht="11.25" customHeight="1" x14ac:dyDescent="0.25">
      <c r="D405" s="161"/>
      <c r="E405" s="162"/>
      <c r="F405" s="166"/>
      <c r="G405" s="162"/>
      <c r="H405" s="212"/>
      <c r="I405" s="166"/>
      <c r="J405" s="168"/>
      <c r="K405" s="161"/>
      <c r="L405" s="216"/>
      <c r="M405" s="161"/>
      <c r="N405" s="161"/>
      <c r="O405" s="216"/>
      <c r="P405" s="161"/>
      <c r="Q405" s="216"/>
      <c r="R405" s="169"/>
      <c r="S405" s="161"/>
      <c r="T405" s="169"/>
      <c r="U405" s="161"/>
      <c r="V405" s="163"/>
      <c r="W405" s="217"/>
      <c r="X405" s="161"/>
      <c r="Y405" s="161"/>
      <c r="Z405" s="161"/>
      <c r="AA405" s="161"/>
    </row>
    <row r="406" spans="4:27" s="101" customFormat="1" ht="11.25" customHeight="1" x14ac:dyDescent="0.25">
      <c r="D406" s="161"/>
      <c r="E406" s="162"/>
      <c r="F406" s="166"/>
      <c r="G406" s="162"/>
      <c r="H406" s="212"/>
      <c r="I406" s="166"/>
      <c r="J406" s="168"/>
      <c r="K406" s="161"/>
      <c r="L406" s="216"/>
      <c r="M406" s="161"/>
      <c r="N406" s="161"/>
      <c r="O406" s="216"/>
      <c r="P406" s="161"/>
      <c r="Q406" s="216"/>
      <c r="R406" s="169"/>
      <c r="S406" s="161"/>
      <c r="T406" s="169"/>
      <c r="U406" s="161"/>
      <c r="V406" s="163"/>
      <c r="W406" s="217"/>
      <c r="X406" s="161"/>
      <c r="Y406" s="161"/>
      <c r="Z406" s="161"/>
      <c r="AA406" s="161"/>
    </row>
    <row r="407" spans="4:27" s="101" customFormat="1" ht="11.25" customHeight="1" x14ac:dyDescent="0.25">
      <c r="D407" s="161"/>
      <c r="E407" s="162"/>
      <c r="F407" s="166"/>
      <c r="G407" s="162"/>
      <c r="H407" s="212"/>
      <c r="I407" s="166"/>
      <c r="J407" s="168"/>
      <c r="K407" s="161"/>
      <c r="L407" s="216"/>
      <c r="M407" s="161"/>
      <c r="N407" s="161"/>
      <c r="O407" s="216"/>
      <c r="P407" s="161"/>
      <c r="Q407" s="216"/>
      <c r="R407" s="169"/>
      <c r="S407" s="161"/>
      <c r="T407" s="169"/>
      <c r="U407" s="161"/>
      <c r="V407" s="163"/>
      <c r="W407" s="217"/>
      <c r="X407" s="161"/>
      <c r="Y407" s="161"/>
      <c r="Z407" s="161"/>
      <c r="AA407" s="161"/>
    </row>
    <row r="408" spans="4:27" s="101" customFormat="1" ht="11.25" customHeight="1" x14ac:dyDescent="0.25">
      <c r="D408" s="161"/>
      <c r="E408" s="162"/>
      <c r="F408" s="166"/>
      <c r="G408" s="162"/>
      <c r="H408" s="212"/>
      <c r="I408" s="166"/>
      <c r="J408" s="168"/>
      <c r="K408" s="161"/>
      <c r="L408" s="216"/>
      <c r="M408" s="161"/>
      <c r="N408" s="161"/>
      <c r="O408" s="216"/>
      <c r="P408" s="161"/>
      <c r="Q408" s="216"/>
      <c r="R408" s="169"/>
      <c r="S408" s="161"/>
      <c r="T408" s="169"/>
      <c r="U408" s="161"/>
      <c r="V408" s="163"/>
      <c r="W408" s="217"/>
      <c r="X408" s="161"/>
      <c r="Y408" s="161"/>
      <c r="Z408" s="161"/>
      <c r="AA408" s="161"/>
    </row>
    <row r="409" spans="4:27" s="101" customFormat="1" ht="11.25" customHeight="1" x14ac:dyDescent="0.25">
      <c r="D409" s="161"/>
      <c r="E409" s="162"/>
      <c r="F409" s="166"/>
      <c r="G409" s="162"/>
      <c r="H409" s="212"/>
      <c r="I409" s="166"/>
      <c r="J409" s="168"/>
      <c r="K409" s="161"/>
      <c r="L409" s="216"/>
      <c r="M409" s="161"/>
      <c r="N409" s="161"/>
      <c r="O409" s="216"/>
      <c r="P409" s="161"/>
      <c r="Q409" s="216"/>
      <c r="R409" s="169"/>
      <c r="S409" s="161"/>
      <c r="T409" s="169"/>
      <c r="U409" s="161"/>
      <c r="V409" s="163"/>
      <c r="W409" s="217"/>
      <c r="X409" s="161"/>
      <c r="Y409" s="161"/>
      <c r="Z409" s="161"/>
      <c r="AA409" s="161"/>
    </row>
    <row r="410" spans="4:27" s="101" customFormat="1" ht="11.25" customHeight="1" x14ac:dyDescent="0.25">
      <c r="D410" s="161"/>
      <c r="E410" s="162"/>
      <c r="F410" s="166"/>
      <c r="G410" s="162"/>
      <c r="H410" s="212"/>
      <c r="I410" s="166"/>
      <c r="J410" s="168"/>
      <c r="K410" s="161"/>
      <c r="L410" s="216"/>
      <c r="M410" s="161"/>
      <c r="N410" s="161"/>
      <c r="O410" s="216"/>
      <c r="P410" s="161"/>
      <c r="Q410" s="216"/>
      <c r="R410" s="169"/>
      <c r="S410" s="161"/>
      <c r="T410" s="169"/>
      <c r="U410" s="161"/>
      <c r="V410" s="163"/>
      <c r="W410" s="217"/>
      <c r="X410" s="161"/>
      <c r="Y410" s="161"/>
      <c r="Z410" s="161"/>
      <c r="AA410" s="161"/>
    </row>
    <row r="411" spans="4:27" s="101" customFormat="1" ht="11.25" customHeight="1" x14ac:dyDescent="0.25">
      <c r="D411" s="161"/>
      <c r="E411" s="162"/>
      <c r="F411" s="166"/>
      <c r="G411" s="162"/>
      <c r="H411" s="212"/>
      <c r="I411" s="166"/>
      <c r="J411" s="168"/>
      <c r="K411" s="161"/>
      <c r="L411" s="216"/>
      <c r="M411" s="161"/>
      <c r="N411" s="161"/>
      <c r="O411" s="216"/>
      <c r="P411" s="161"/>
      <c r="Q411" s="216"/>
      <c r="R411" s="169"/>
      <c r="S411" s="161"/>
      <c r="T411" s="169"/>
      <c r="U411" s="161"/>
      <c r="V411" s="163"/>
      <c r="W411" s="217"/>
      <c r="X411" s="161"/>
      <c r="Y411" s="161"/>
      <c r="Z411" s="161"/>
      <c r="AA411" s="161"/>
    </row>
    <row r="412" spans="4:27" s="101" customFormat="1" ht="11.25" customHeight="1" x14ac:dyDescent="0.25">
      <c r="D412" s="161"/>
      <c r="E412" s="162"/>
      <c r="F412" s="166"/>
      <c r="G412" s="162"/>
      <c r="H412" s="212"/>
      <c r="I412" s="166"/>
      <c r="J412" s="168"/>
      <c r="K412" s="161"/>
      <c r="L412" s="216"/>
      <c r="M412" s="161"/>
      <c r="N412" s="161"/>
      <c r="O412" s="216"/>
      <c r="P412" s="161"/>
      <c r="Q412" s="216"/>
      <c r="R412" s="169"/>
      <c r="S412" s="161"/>
      <c r="T412" s="169"/>
      <c r="U412" s="161"/>
      <c r="V412" s="163"/>
      <c r="W412" s="217"/>
      <c r="X412" s="161"/>
      <c r="Y412" s="161"/>
      <c r="Z412" s="161"/>
      <c r="AA412" s="161"/>
    </row>
    <row r="413" spans="4:27" s="101" customFormat="1" ht="11.25" customHeight="1" x14ac:dyDescent="0.25">
      <c r="D413" s="161"/>
      <c r="E413" s="162"/>
      <c r="F413" s="166"/>
      <c r="G413" s="162"/>
      <c r="H413" s="212"/>
      <c r="I413" s="166"/>
      <c r="J413" s="168"/>
      <c r="K413" s="161"/>
      <c r="L413" s="216"/>
      <c r="M413" s="161"/>
      <c r="N413" s="161"/>
      <c r="O413" s="216"/>
      <c r="P413" s="161"/>
      <c r="Q413" s="216"/>
      <c r="R413" s="169"/>
      <c r="S413" s="161"/>
      <c r="T413" s="169"/>
      <c r="U413" s="161"/>
      <c r="V413" s="163"/>
      <c r="W413" s="217"/>
      <c r="X413" s="161"/>
      <c r="Y413" s="161"/>
      <c r="Z413" s="161"/>
      <c r="AA413" s="161"/>
    </row>
    <row r="414" spans="4:27" s="101" customFormat="1" ht="11.25" customHeight="1" x14ac:dyDescent="0.25">
      <c r="D414" s="161"/>
      <c r="E414" s="162"/>
      <c r="F414" s="166"/>
      <c r="G414" s="162"/>
      <c r="H414" s="212"/>
      <c r="I414" s="166"/>
      <c r="J414" s="168"/>
      <c r="K414" s="161"/>
      <c r="L414" s="216"/>
      <c r="M414" s="161"/>
      <c r="N414" s="161"/>
      <c r="O414" s="216"/>
      <c r="P414" s="161"/>
      <c r="Q414" s="216"/>
      <c r="R414" s="169"/>
      <c r="S414" s="161"/>
      <c r="T414" s="169"/>
      <c r="U414" s="161"/>
      <c r="V414" s="163"/>
      <c r="W414" s="217"/>
      <c r="X414" s="161"/>
      <c r="Y414" s="161"/>
      <c r="Z414" s="161"/>
      <c r="AA414" s="161"/>
    </row>
    <row r="415" spans="4:27" s="101" customFormat="1" ht="11.25" customHeight="1" x14ac:dyDescent="0.25">
      <c r="D415" s="161"/>
      <c r="E415" s="162"/>
      <c r="F415" s="166"/>
      <c r="G415" s="162"/>
      <c r="H415" s="212"/>
      <c r="I415" s="166"/>
      <c r="J415" s="168"/>
      <c r="K415" s="161"/>
      <c r="L415" s="216"/>
      <c r="M415" s="161"/>
      <c r="N415" s="161"/>
      <c r="O415" s="216"/>
      <c r="P415" s="161"/>
      <c r="Q415" s="216"/>
      <c r="R415" s="169"/>
      <c r="S415" s="161"/>
      <c r="T415" s="169"/>
      <c r="U415" s="161"/>
      <c r="V415" s="163"/>
      <c r="W415" s="217"/>
      <c r="X415" s="161"/>
      <c r="Y415" s="161"/>
      <c r="Z415" s="161"/>
      <c r="AA415" s="161"/>
    </row>
    <row r="416" spans="4:27" s="101" customFormat="1" ht="11.25" customHeight="1" x14ac:dyDescent="0.25">
      <c r="D416" s="161"/>
      <c r="E416" s="162"/>
      <c r="F416" s="166"/>
      <c r="G416" s="162"/>
      <c r="H416" s="212"/>
      <c r="I416" s="166"/>
      <c r="J416" s="168"/>
      <c r="K416" s="161"/>
      <c r="L416" s="216"/>
      <c r="M416" s="161"/>
      <c r="N416" s="161"/>
      <c r="O416" s="216"/>
      <c r="P416" s="161"/>
      <c r="Q416" s="216"/>
      <c r="R416" s="169"/>
      <c r="S416" s="161"/>
      <c r="T416" s="169"/>
      <c r="U416" s="161"/>
      <c r="V416" s="163"/>
      <c r="W416" s="217"/>
      <c r="X416" s="161"/>
      <c r="Y416" s="161"/>
      <c r="Z416" s="161"/>
      <c r="AA416" s="161"/>
    </row>
    <row r="417" spans="4:27" s="101" customFormat="1" ht="11.25" customHeight="1" x14ac:dyDescent="0.25">
      <c r="D417" s="161"/>
      <c r="E417" s="162"/>
      <c r="F417" s="166"/>
      <c r="G417" s="162"/>
      <c r="H417" s="212"/>
      <c r="I417" s="166"/>
      <c r="J417" s="168"/>
      <c r="K417" s="161"/>
      <c r="L417" s="216"/>
      <c r="M417" s="161"/>
      <c r="N417" s="161"/>
      <c r="O417" s="216"/>
      <c r="P417" s="161"/>
      <c r="Q417" s="216"/>
      <c r="R417" s="169"/>
      <c r="S417" s="161"/>
      <c r="T417" s="169"/>
      <c r="U417" s="161"/>
      <c r="V417" s="163"/>
      <c r="W417" s="217"/>
      <c r="X417" s="161"/>
      <c r="Y417" s="161"/>
      <c r="Z417" s="161"/>
      <c r="AA417" s="161"/>
    </row>
    <row r="418" spans="4:27" s="101" customFormat="1" ht="11.25" customHeight="1" x14ac:dyDescent="0.25">
      <c r="D418" s="161"/>
      <c r="E418" s="162"/>
      <c r="F418" s="166"/>
      <c r="G418" s="162"/>
      <c r="H418" s="212"/>
      <c r="I418" s="166"/>
      <c r="J418" s="168"/>
      <c r="K418" s="161"/>
      <c r="L418" s="216"/>
      <c r="M418" s="161"/>
      <c r="N418" s="161"/>
      <c r="O418" s="216"/>
      <c r="P418" s="161"/>
      <c r="Q418" s="216"/>
      <c r="R418" s="169"/>
      <c r="S418" s="161"/>
      <c r="T418" s="169"/>
      <c r="U418" s="161"/>
      <c r="V418" s="163"/>
      <c r="W418" s="217"/>
      <c r="X418" s="161"/>
      <c r="Y418" s="161"/>
      <c r="Z418" s="161"/>
      <c r="AA418" s="161"/>
    </row>
    <row r="419" spans="4:27" s="101" customFormat="1" ht="11.25" customHeight="1" x14ac:dyDescent="0.25">
      <c r="D419" s="161"/>
      <c r="E419" s="162"/>
      <c r="F419" s="166"/>
      <c r="G419" s="162"/>
      <c r="H419" s="212"/>
      <c r="I419" s="166"/>
      <c r="J419" s="168"/>
      <c r="K419" s="161"/>
      <c r="L419" s="216"/>
      <c r="M419" s="161"/>
      <c r="N419" s="161"/>
      <c r="O419" s="216"/>
      <c r="P419" s="161"/>
      <c r="Q419" s="216"/>
      <c r="R419" s="169"/>
      <c r="S419" s="161"/>
      <c r="T419" s="169"/>
      <c r="U419" s="161"/>
      <c r="V419" s="163"/>
      <c r="W419" s="217"/>
      <c r="X419" s="161"/>
      <c r="Y419" s="161"/>
      <c r="Z419" s="161"/>
      <c r="AA419" s="161"/>
    </row>
    <row r="420" spans="4:27" s="101" customFormat="1" ht="11.25" customHeight="1" x14ac:dyDescent="0.25">
      <c r="D420" s="161"/>
      <c r="E420" s="162"/>
      <c r="F420" s="166"/>
      <c r="G420" s="162"/>
      <c r="H420" s="212"/>
      <c r="I420" s="166"/>
      <c r="J420" s="168"/>
      <c r="K420" s="161"/>
      <c r="L420" s="216"/>
      <c r="M420" s="161"/>
      <c r="N420" s="161"/>
      <c r="O420" s="216"/>
      <c r="P420" s="161"/>
      <c r="Q420" s="216"/>
      <c r="R420" s="169"/>
      <c r="S420" s="161"/>
      <c r="T420" s="169"/>
      <c r="U420" s="161"/>
      <c r="V420" s="163"/>
      <c r="W420" s="217"/>
      <c r="X420" s="161"/>
      <c r="Y420" s="161"/>
      <c r="Z420" s="161"/>
      <c r="AA420" s="161"/>
    </row>
    <row r="421" spans="4:27" s="101" customFormat="1" ht="11.25" customHeight="1" x14ac:dyDescent="0.25">
      <c r="D421" s="161"/>
      <c r="E421" s="162"/>
      <c r="F421" s="166"/>
      <c r="G421" s="162"/>
      <c r="H421" s="212"/>
      <c r="I421" s="166"/>
      <c r="J421" s="168"/>
      <c r="K421" s="161"/>
      <c r="L421" s="216"/>
      <c r="M421" s="161"/>
      <c r="N421" s="161"/>
      <c r="O421" s="216"/>
      <c r="P421" s="161"/>
      <c r="Q421" s="216"/>
      <c r="R421" s="169"/>
      <c r="S421" s="161"/>
      <c r="T421" s="169"/>
      <c r="U421" s="161"/>
      <c r="V421" s="163"/>
      <c r="W421" s="217"/>
      <c r="X421" s="161"/>
      <c r="Y421" s="161"/>
      <c r="Z421" s="161"/>
      <c r="AA421" s="161"/>
    </row>
    <row r="422" spans="4:27" s="101" customFormat="1" ht="11.25" customHeight="1" x14ac:dyDescent="0.25">
      <c r="D422" s="161"/>
      <c r="E422" s="162"/>
      <c r="F422" s="166"/>
      <c r="G422" s="162"/>
      <c r="H422" s="212"/>
      <c r="I422" s="166"/>
      <c r="J422" s="168"/>
      <c r="K422" s="161"/>
      <c r="L422" s="216"/>
      <c r="M422" s="161"/>
      <c r="N422" s="161"/>
      <c r="O422" s="216"/>
      <c r="P422" s="161"/>
      <c r="Q422" s="216"/>
      <c r="R422" s="169"/>
      <c r="S422" s="161"/>
      <c r="T422" s="169"/>
      <c r="U422" s="161"/>
      <c r="V422" s="163"/>
      <c r="W422" s="217"/>
      <c r="X422" s="161"/>
      <c r="Y422" s="161"/>
      <c r="Z422" s="161"/>
      <c r="AA422" s="161"/>
    </row>
    <row r="423" spans="4:27" s="101" customFormat="1" ht="11.25" customHeight="1" x14ac:dyDescent="0.25">
      <c r="D423" s="161"/>
      <c r="E423" s="162"/>
      <c r="F423" s="166"/>
      <c r="G423" s="162"/>
      <c r="H423" s="212"/>
      <c r="I423" s="166"/>
      <c r="J423" s="168"/>
      <c r="K423" s="161"/>
      <c r="L423" s="216"/>
      <c r="M423" s="161"/>
      <c r="N423" s="161"/>
      <c r="O423" s="216"/>
      <c r="P423" s="161"/>
      <c r="Q423" s="216"/>
      <c r="R423" s="169"/>
      <c r="S423" s="161"/>
      <c r="T423" s="169"/>
      <c r="U423" s="161"/>
      <c r="V423" s="163"/>
      <c r="W423" s="217"/>
      <c r="X423" s="161"/>
      <c r="Y423" s="161"/>
      <c r="Z423" s="161"/>
      <c r="AA423" s="161"/>
    </row>
    <row r="424" spans="4:27" s="101" customFormat="1" ht="11.25" customHeight="1" x14ac:dyDescent="0.25">
      <c r="D424" s="161"/>
      <c r="E424" s="162"/>
      <c r="F424" s="166"/>
      <c r="G424" s="162"/>
      <c r="H424" s="212"/>
      <c r="I424" s="166"/>
      <c r="J424" s="168"/>
      <c r="K424" s="161"/>
      <c r="L424" s="216"/>
      <c r="M424" s="161"/>
      <c r="N424" s="161"/>
      <c r="O424" s="216"/>
      <c r="P424" s="161"/>
      <c r="Q424" s="216"/>
      <c r="R424" s="169"/>
      <c r="S424" s="161"/>
      <c r="T424" s="169"/>
      <c r="U424" s="161"/>
      <c r="V424" s="163"/>
      <c r="W424" s="217"/>
      <c r="X424" s="161"/>
      <c r="Y424" s="161"/>
      <c r="Z424" s="161"/>
      <c r="AA424" s="161"/>
    </row>
    <row r="425" spans="4:27" s="101" customFormat="1" ht="11.25" customHeight="1" x14ac:dyDescent="0.25">
      <c r="D425" s="161"/>
      <c r="E425" s="162"/>
      <c r="F425" s="166"/>
      <c r="G425" s="162"/>
      <c r="H425" s="212"/>
      <c r="I425" s="166"/>
      <c r="J425" s="168"/>
      <c r="K425" s="161"/>
      <c r="L425" s="216"/>
      <c r="M425" s="161"/>
      <c r="N425" s="161"/>
      <c r="O425" s="216"/>
      <c r="P425" s="161"/>
      <c r="Q425" s="216"/>
      <c r="R425" s="169"/>
      <c r="S425" s="161"/>
      <c r="T425" s="169"/>
      <c r="U425" s="161"/>
      <c r="V425" s="163"/>
      <c r="W425" s="217"/>
      <c r="X425" s="161"/>
      <c r="Y425" s="161"/>
      <c r="Z425" s="161"/>
      <c r="AA425" s="161"/>
    </row>
    <row r="426" spans="4:27" s="101" customFormat="1" ht="11.25" customHeight="1" x14ac:dyDescent="0.25">
      <c r="D426" s="161"/>
      <c r="E426" s="162"/>
      <c r="F426" s="166"/>
      <c r="G426" s="162"/>
      <c r="H426" s="212"/>
      <c r="I426" s="166"/>
      <c r="J426" s="168"/>
      <c r="K426" s="161"/>
      <c r="L426" s="216"/>
      <c r="M426" s="161"/>
      <c r="N426" s="161"/>
      <c r="O426" s="216"/>
      <c r="P426" s="161"/>
      <c r="Q426" s="216"/>
      <c r="R426" s="169"/>
      <c r="S426" s="161"/>
      <c r="T426" s="169"/>
      <c r="U426" s="161"/>
      <c r="V426" s="163"/>
      <c r="W426" s="217"/>
      <c r="X426" s="161"/>
      <c r="Y426" s="161"/>
      <c r="Z426" s="161"/>
      <c r="AA426" s="161"/>
    </row>
    <row r="427" spans="4:27" s="101" customFormat="1" ht="11.25" customHeight="1" x14ac:dyDescent="0.25">
      <c r="D427" s="161"/>
      <c r="E427" s="162"/>
      <c r="F427" s="166"/>
      <c r="G427" s="162"/>
      <c r="H427" s="212"/>
      <c r="I427" s="166"/>
      <c r="J427" s="168"/>
      <c r="K427" s="161"/>
      <c r="L427" s="216"/>
      <c r="M427" s="161"/>
      <c r="N427" s="161"/>
      <c r="O427" s="216"/>
      <c r="P427" s="161"/>
      <c r="Q427" s="216"/>
      <c r="R427" s="169"/>
      <c r="S427" s="161"/>
      <c r="T427" s="169"/>
      <c r="U427" s="161"/>
      <c r="V427" s="163"/>
      <c r="W427" s="217"/>
      <c r="X427" s="161"/>
      <c r="Y427" s="161"/>
      <c r="Z427" s="161"/>
      <c r="AA427" s="161"/>
    </row>
    <row r="428" spans="4:27" s="101" customFormat="1" ht="11.25" customHeight="1" x14ac:dyDescent="0.25">
      <c r="D428" s="161"/>
      <c r="E428" s="162"/>
      <c r="F428" s="166"/>
      <c r="G428" s="162"/>
      <c r="H428" s="212"/>
      <c r="I428" s="166"/>
      <c r="J428" s="168"/>
      <c r="K428" s="161"/>
      <c r="L428" s="216"/>
      <c r="M428" s="161"/>
      <c r="N428" s="161"/>
      <c r="O428" s="216"/>
      <c r="P428" s="161"/>
      <c r="Q428" s="216"/>
      <c r="R428" s="169"/>
      <c r="S428" s="161"/>
      <c r="T428" s="169"/>
      <c r="U428" s="161"/>
      <c r="V428" s="163"/>
      <c r="W428" s="217"/>
      <c r="X428" s="161"/>
      <c r="Y428" s="161"/>
      <c r="Z428" s="161"/>
      <c r="AA428" s="161"/>
    </row>
    <row r="429" spans="4:27" s="101" customFormat="1" ht="11.25" customHeight="1" x14ac:dyDescent="0.25">
      <c r="D429" s="161"/>
      <c r="E429" s="162"/>
      <c r="F429" s="166"/>
      <c r="G429" s="162"/>
      <c r="H429" s="212"/>
      <c r="I429" s="166"/>
      <c r="J429" s="168"/>
      <c r="K429" s="161"/>
      <c r="L429" s="216"/>
      <c r="M429" s="161"/>
      <c r="N429" s="161"/>
      <c r="O429" s="216"/>
      <c r="P429" s="161"/>
      <c r="Q429" s="216"/>
      <c r="R429" s="169"/>
      <c r="S429" s="161"/>
      <c r="T429" s="169"/>
      <c r="U429" s="161"/>
      <c r="V429" s="163"/>
      <c r="W429" s="217"/>
      <c r="X429" s="161"/>
      <c r="Y429" s="161"/>
      <c r="Z429" s="161"/>
      <c r="AA429" s="161"/>
    </row>
    <row r="430" spans="4:27" s="101" customFormat="1" ht="11.25" customHeight="1" x14ac:dyDescent="0.25">
      <c r="D430" s="161"/>
      <c r="E430" s="162"/>
      <c r="F430" s="166"/>
      <c r="G430" s="162"/>
      <c r="H430" s="212"/>
      <c r="I430" s="166"/>
      <c r="J430" s="168"/>
      <c r="K430" s="161"/>
      <c r="L430" s="216"/>
      <c r="M430" s="161"/>
      <c r="N430" s="161"/>
      <c r="O430" s="216"/>
      <c r="P430" s="161"/>
      <c r="Q430" s="216"/>
      <c r="R430" s="169"/>
      <c r="S430" s="161"/>
      <c r="T430" s="169"/>
      <c r="U430" s="161"/>
      <c r="V430" s="163"/>
      <c r="W430" s="217"/>
      <c r="X430" s="161"/>
      <c r="Y430" s="161"/>
      <c r="Z430" s="161"/>
      <c r="AA430" s="161"/>
    </row>
    <row r="431" spans="4:27" s="101" customFormat="1" ht="11.25" customHeight="1" x14ac:dyDescent="0.25">
      <c r="D431" s="161"/>
      <c r="E431" s="162"/>
      <c r="F431" s="166"/>
      <c r="G431" s="162"/>
      <c r="H431" s="212"/>
      <c r="I431" s="166"/>
      <c r="J431" s="168"/>
      <c r="K431" s="161"/>
      <c r="L431" s="216"/>
      <c r="M431" s="161"/>
      <c r="N431" s="161"/>
      <c r="O431" s="216"/>
      <c r="P431" s="161"/>
      <c r="Q431" s="216"/>
      <c r="R431" s="169"/>
      <c r="S431" s="161"/>
      <c r="T431" s="169"/>
      <c r="U431" s="161"/>
      <c r="V431" s="163"/>
      <c r="W431" s="217"/>
      <c r="X431" s="161"/>
      <c r="Y431" s="161"/>
      <c r="Z431" s="161"/>
      <c r="AA431" s="161"/>
    </row>
    <row r="432" spans="4:27" s="101" customFormat="1" ht="11.25" customHeight="1" x14ac:dyDescent="0.25">
      <c r="D432" s="161"/>
      <c r="E432" s="162"/>
      <c r="F432" s="166"/>
      <c r="G432" s="162"/>
      <c r="H432" s="212"/>
      <c r="I432" s="166"/>
      <c r="J432" s="168"/>
      <c r="K432" s="161"/>
      <c r="L432" s="216"/>
      <c r="M432" s="161"/>
      <c r="N432" s="161"/>
      <c r="O432" s="216"/>
      <c r="P432" s="161"/>
      <c r="Q432" s="216"/>
      <c r="R432" s="169"/>
      <c r="S432" s="161"/>
      <c r="T432" s="169"/>
      <c r="U432" s="161"/>
      <c r="V432" s="163"/>
      <c r="W432" s="217"/>
      <c r="X432" s="161"/>
      <c r="Y432" s="161"/>
      <c r="Z432" s="161"/>
      <c r="AA432" s="161"/>
    </row>
    <row r="433" spans="4:27" s="101" customFormat="1" ht="11.25" customHeight="1" x14ac:dyDescent="0.25">
      <c r="D433" s="161"/>
      <c r="E433" s="162"/>
      <c r="F433" s="166"/>
      <c r="G433" s="162"/>
      <c r="H433" s="212"/>
      <c r="I433" s="166"/>
      <c r="J433" s="168"/>
      <c r="K433" s="161"/>
      <c r="L433" s="216"/>
      <c r="M433" s="161"/>
      <c r="N433" s="161"/>
      <c r="O433" s="216"/>
      <c r="P433" s="161"/>
      <c r="Q433" s="216"/>
      <c r="R433" s="169"/>
      <c r="S433" s="161"/>
      <c r="T433" s="169"/>
      <c r="U433" s="161"/>
      <c r="V433" s="163"/>
      <c r="W433" s="217"/>
      <c r="X433" s="161"/>
      <c r="Y433" s="161"/>
      <c r="Z433" s="161"/>
      <c r="AA433" s="161"/>
    </row>
    <row r="434" spans="4:27" s="101" customFormat="1" ht="11.25" customHeight="1" x14ac:dyDescent="0.25">
      <c r="D434" s="161"/>
      <c r="E434" s="162"/>
      <c r="F434" s="166"/>
      <c r="G434" s="162"/>
      <c r="H434" s="212"/>
      <c r="I434" s="166"/>
      <c r="J434" s="168"/>
      <c r="K434" s="161"/>
      <c r="L434" s="216"/>
      <c r="M434" s="161"/>
      <c r="N434" s="161"/>
      <c r="O434" s="216"/>
      <c r="P434" s="161"/>
      <c r="Q434" s="216"/>
      <c r="R434" s="169"/>
      <c r="S434" s="161"/>
      <c r="T434" s="169"/>
      <c r="U434" s="161"/>
      <c r="V434" s="163"/>
      <c r="W434" s="217"/>
      <c r="X434" s="161"/>
      <c r="Y434" s="161"/>
      <c r="Z434" s="161"/>
      <c r="AA434" s="161"/>
    </row>
    <row r="435" spans="4:27" s="101" customFormat="1" ht="11.25" customHeight="1" x14ac:dyDescent="0.25">
      <c r="D435" s="161"/>
      <c r="E435" s="162"/>
      <c r="F435" s="166"/>
      <c r="G435" s="162"/>
      <c r="H435" s="212"/>
      <c r="I435" s="166"/>
      <c r="J435" s="168"/>
      <c r="K435" s="161"/>
      <c r="L435" s="216"/>
      <c r="M435" s="161"/>
      <c r="N435" s="161"/>
      <c r="O435" s="216"/>
      <c r="P435" s="161"/>
      <c r="Q435" s="216"/>
      <c r="R435" s="169"/>
      <c r="S435" s="161"/>
      <c r="T435" s="169"/>
      <c r="U435" s="161"/>
      <c r="V435" s="163"/>
      <c r="W435" s="217"/>
      <c r="X435" s="161"/>
      <c r="Y435" s="161"/>
      <c r="Z435" s="161"/>
      <c r="AA435" s="161"/>
    </row>
    <row r="436" spans="4:27" s="101" customFormat="1" ht="11.25" customHeight="1" x14ac:dyDescent="0.25">
      <c r="D436" s="161"/>
      <c r="E436" s="162"/>
      <c r="F436" s="166"/>
      <c r="G436" s="162"/>
      <c r="H436" s="212"/>
      <c r="I436" s="166"/>
      <c r="J436" s="168"/>
      <c r="K436" s="161"/>
      <c r="L436" s="216"/>
      <c r="M436" s="161"/>
      <c r="N436" s="161"/>
      <c r="O436" s="216"/>
      <c r="P436" s="161"/>
      <c r="Q436" s="216"/>
      <c r="R436" s="169"/>
      <c r="S436" s="161"/>
      <c r="T436" s="169"/>
      <c r="U436" s="161"/>
      <c r="V436" s="163"/>
      <c r="W436" s="217"/>
      <c r="X436" s="161"/>
      <c r="Y436" s="161"/>
      <c r="Z436" s="161"/>
      <c r="AA436" s="161"/>
    </row>
    <row r="437" spans="4:27" s="101" customFormat="1" ht="11.25" customHeight="1" x14ac:dyDescent="0.25">
      <c r="D437" s="161"/>
      <c r="E437" s="162"/>
      <c r="F437" s="166"/>
      <c r="G437" s="162"/>
      <c r="H437" s="212"/>
      <c r="I437" s="166"/>
      <c r="J437" s="168"/>
      <c r="K437" s="161"/>
      <c r="L437" s="216"/>
      <c r="M437" s="161"/>
      <c r="N437" s="161"/>
      <c r="O437" s="216"/>
      <c r="P437" s="161"/>
      <c r="Q437" s="216"/>
      <c r="R437" s="169"/>
      <c r="S437" s="161"/>
      <c r="T437" s="169"/>
      <c r="U437" s="161"/>
      <c r="V437" s="163"/>
      <c r="W437" s="217"/>
      <c r="X437" s="161"/>
      <c r="Y437" s="161"/>
      <c r="Z437" s="161"/>
      <c r="AA437" s="161"/>
    </row>
    <row r="438" spans="4:27" s="101" customFormat="1" ht="11.25" customHeight="1" x14ac:dyDescent="0.25">
      <c r="D438" s="161"/>
      <c r="E438" s="162"/>
      <c r="F438" s="166"/>
      <c r="G438" s="162"/>
      <c r="H438" s="212"/>
      <c r="I438" s="166"/>
      <c r="J438" s="168"/>
      <c r="K438" s="161"/>
      <c r="L438" s="216"/>
      <c r="M438" s="161"/>
      <c r="N438" s="161"/>
      <c r="O438" s="216"/>
      <c r="P438" s="161"/>
      <c r="Q438" s="216"/>
      <c r="R438" s="169"/>
      <c r="S438" s="161"/>
      <c r="T438" s="169"/>
      <c r="U438" s="161"/>
      <c r="V438" s="163"/>
      <c r="W438" s="217"/>
      <c r="X438" s="161"/>
      <c r="Y438" s="161"/>
      <c r="Z438" s="161"/>
      <c r="AA438" s="161"/>
    </row>
    <row r="439" spans="4:27" s="101" customFormat="1" ht="11.25" customHeight="1" x14ac:dyDescent="0.25">
      <c r="D439" s="161"/>
      <c r="E439" s="162"/>
      <c r="F439" s="166"/>
      <c r="G439" s="162"/>
      <c r="H439" s="212"/>
      <c r="I439" s="166"/>
      <c r="J439" s="168"/>
      <c r="K439" s="161"/>
      <c r="L439" s="216"/>
      <c r="M439" s="161"/>
      <c r="N439" s="161"/>
      <c r="O439" s="216"/>
      <c r="P439" s="161"/>
      <c r="Q439" s="216"/>
      <c r="R439" s="169"/>
      <c r="S439" s="161"/>
      <c r="T439" s="169"/>
      <c r="U439" s="161"/>
      <c r="V439" s="163"/>
      <c r="W439" s="217"/>
      <c r="X439" s="161"/>
      <c r="Y439" s="161"/>
      <c r="Z439" s="161"/>
      <c r="AA439" s="161"/>
    </row>
    <row r="440" spans="4:27" s="101" customFormat="1" ht="11.25" customHeight="1" x14ac:dyDescent="0.25">
      <c r="D440" s="161"/>
      <c r="E440" s="162"/>
      <c r="F440" s="166"/>
      <c r="G440" s="162"/>
      <c r="H440" s="212"/>
      <c r="I440" s="166"/>
      <c r="J440" s="168"/>
      <c r="K440" s="161"/>
      <c r="L440" s="216"/>
      <c r="M440" s="161"/>
      <c r="N440" s="161"/>
      <c r="O440" s="216"/>
      <c r="P440" s="161"/>
      <c r="Q440" s="216"/>
      <c r="R440" s="169"/>
      <c r="S440" s="161"/>
      <c r="T440" s="169"/>
      <c r="U440" s="161"/>
      <c r="V440" s="163"/>
      <c r="W440" s="217"/>
      <c r="X440" s="161"/>
      <c r="Y440" s="161"/>
      <c r="Z440" s="161"/>
      <c r="AA440" s="161"/>
    </row>
    <row r="441" spans="4:27" s="101" customFormat="1" ht="11.25" customHeight="1" x14ac:dyDescent="0.25">
      <c r="D441" s="161"/>
      <c r="E441" s="162"/>
      <c r="F441" s="166"/>
      <c r="G441" s="162"/>
      <c r="H441" s="212"/>
      <c r="I441" s="166"/>
      <c r="J441" s="168"/>
      <c r="K441" s="161"/>
      <c r="L441" s="216"/>
      <c r="M441" s="161"/>
      <c r="N441" s="161"/>
      <c r="O441" s="216"/>
      <c r="P441" s="161"/>
      <c r="Q441" s="216"/>
      <c r="R441" s="169"/>
      <c r="S441" s="161"/>
      <c r="T441" s="169"/>
      <c r="U441" s="161"/>
      <c r="V441" s="163"/>
      <c r="W441" s="217"/>
      <c r="X441" s="161"/>
      <c r="Y441" s="161"/>
      <c r="Z441" s="161"/>
      <c r="AA441" s="161"/>
    </row>
    <row r="442" spans="4:27" s="101" customFormat="1" ht="11.25" customHeight="1" x14ac:dyDescent="0.25">
      <c r="D442" s="161"/>
      <c r="E442" s="162"/>
      <c r="F442" s="166"/>
      <c r="G442" s="162"/>
      <c r="H442" s="212"/>
      <c r="I442" s="166"/>
      <c r="J442" s="168"/>
      <c r="K442" s="161"/>
      <c r="L442" s="216"/>
      <c r="M442" s="161"/>
      <c r="N442" s="161"/>
      <c r="O442" s="216"/>
      <c r="P442" s="161"/>
      <c r="Q442" s="216"/>
      <c r="R442" s="169"/>
      <c r="S442" s="161"/>
      <c r="T442" s="169"/>
      <c r="U442" s="161"/>
      <c r="V442" s="163"/>
      <c r="W442" s="217"/>
      <c r="X442" s="161"/>
      <c r="Y442" s="161"/>
      <c r="Z442" s="161"/>
      <c r="AA442" s="161"/>
    </row>
    <row r="443" spans="4:27" s="101" customFormat="1" ht="11.25" customHeight="1" x14ac:dyDescent="0.25">
      <c r="D443" s="161"/>
      <c r="E443" s="162"/>
      <c r="F443" s="166"/>
      <c r="G443" s="162"/>
      <c r="H443" s="212"/>
      <c r="I443" s="166"/>
      <c r="J443" s="168"/>
      <c r="K443" s="161"/>
      <c r="L443" s="216"/>
      <c r="M443" s="161"/>
      <c r="N443" s="161"/>
      <c r="O443" s="216"/>
      <c r="P443" s="161"/>
      <c r="Q443" s="216"/>
      <c r="R443" s="169"/>
      <c r="S443" s="161"/>
      <c r="T443" s="169"/>
      <c r="U443" s="161"/>
      <c r="V443" s="163"/>
      <c r="W443" s="217"/>
      <c r="X443" s="161"/>
      <c r="Y443" s="161"/>
      <c r="Z443" s="161"/>
      <c r="AA443" s="161"/>
    </row>
    <row r="444" spans="4:27" s="101" customFormat="1" ht="11.25" customHeight="1" x14ac:dyDescent="0.25">
      <c r="D444" s="161"/>
      <c r="E444" s="162"/>
      <c r="F444" s="166"/>
      <c r="G444" s="162"/>
      <c r="H444" s="212"/>
      <c r="I444" s="166"/>
      <c r="J444" s="168"/>
      <c r="K444" s="161"/>
      <c r="L444" s="216"/>
      <c r="M444" s="161"/>
      <c r="N444" s="161"/>
      <c r="O444" s="216"/>
      <c r="P444" s="161"/>
      <c r="Q444" s="216"/>
      <c r="R444" s="169"/>
      <c r="S444" s="161"/>
      <c r="T444" s="169"/>
      <c r="U444" s="161"/>
      <c r="V444" s="163"/>
      <c r="W444" s="217"/>
      <c r="X444" s="161"/>
      <c r="Y444" s="161"/>
      <c r="Z444" s="161"/>
      <c r="AA444" s="161"/>
    </row>
    <row r="445" spans="4:27" s="101" customFormat="1" ht="11.25" customHeight="1" x14ac:dyDescent="0.25">
      <c r="D445" s="161"/>
      <c r="E445" s="162"/>
      <c r="F445" s="166"/>
      <c r="G445" s="162"/>
      <c r="H445" s="212"/>
      <c r="I445" s="166"/>
      <c r="J445" s="168"/>
      <c r="K445" s="161"/>
      <c r="L445" s="216"/>
      <c r="M445" s="161"/>
      <c r="N445" s="161"/>
      <c r="O445" s="216"/>
      <c r="P445" s="161"/>
      <c r="Q445" s="216"/>
      <c r="R445" s="169"/>
      <c r="S445" s="161"/>
      <c r="T445" s="169"/>
      <c r="U445" s="161"/>
      <c r="V445" s="163"/>
      <c r="W445" s="217"/>
      <c r="X445" s="161"/>
      <c r="Y445" s="161"/>
      <c r="Z445" s="161"/>
      <c r="AA445" s="161"/>
    </row>
    <row r="446" spans="4:27" s="101" customFormat="1" ht="11.25" customHeight="1" x14ac:dyDescent="0.25">
      <c r="D446" s="161"/>
      <c r="E446" s="162"/>
      <c r="F446" s="166"/>
      <c r="G446" s="162"/>
      <c r="H446" s="212"/>
      <c r="I446" s="166"/>
      <c r="J446" s="168"/>
      <c r="K446" s="161"/>
      <c r="L446" s="216"/>
      <c r="M446" s="161"/>
      <c r="N446" s="161"/>
      <c r="O446" s="216"/>
      <c r="P446" s="161"/>
      <c r="Q446" s="216"/>
      <c r="R446" s="169"/>
      <c r="S446" s="161"/>
      <c r="T446" s="169"/>
      <c r="U446" s="161"/>
      <c r="V446" s="163"/>
      <c r="W446" s="217"/>
      <c r="X446" s="161"/>
      <c r="Y446" s="161"/>
      <c r="Z446" s="161"/>
      <c r="AA446" s="161"/>
    </row>
    <row r="447" spans="4:27" s="101" customFormat="1" ht="11.25" customHeight="1" x14ac:dyDescent="0.25">
      <c r="D447" s="161"/>
      <c r="E447" s="162"/>
      <c r="F447" s="166"/>
      <c r="G447" s="162"/>
      <c r="H447" s="212"/>
      <c r="I447" s="166"/>
      <c r="J447" s="168"/>
      <c r="K447" s="161"/>
      <c r="L447" s="216"/>
      <c r="M447" s="161"/>
      <c r="N447" s="161"/>
      <c r="O447" s="216"/>
      <c r="P447" s="161"/>
      <c r="Q447" s="216"/>
      <c r="R447" s="169"/>
      <c r="S447" s="161"/>
      <c r="T447" s="169"/>
      <c r="U447" s="161"/>
      <c r="V447" s="163"/>
      <c r="W447" s="217"/>
      <c r="X447" s="161"/>
      <c r="Y447" s="161"/>
      <c r="Z447" s="161"/>
      <c r="AA447" s="161"/>
    </row>
    <row r="448" spans="4:27" s="101" customFormat="1" ht="11.25" customHeight="1" x14ac:dyDescent="0.25">
      <c r="D448" s="161"/>
      <c r="E448" s="162"/>
      <c r="F448" s="166"/>
      <c r="G448" s="162"/>
      <c r="H448" s="212"/>
      <c r="I448" s="166"/>
      <c r="J448" s="168"/>
      <c r="K448" s="161"/>
      <c r="L448" s="216"/>
      <c r="M448" s="161"/>
      <c r="N448" s="161"/>
      <c r="O448" s="216"/>
      <c r="P448" s="161"/>
      <c r="Q448" s="216"/>
      <c r="R448" s="169"/>
      <c r="S448" s="161"/>
      <c r="T448" s="169"/>
      <c r="U448" s="161"/>
      <c r="V448" s="163"/>
      <c r="W448" s="217"/>
      <c r="X448" s="161"/>
      <c r="Y448" s="161"/>
      <c r="Z448" s="161"/>
      <c r="AA448" s="161"/>
    </row>
    <row r="449" spans="4:27" s="101" customFormat="1" ht="11.25" customHeight="1" x14ac:dyDescent="0.25">
      <c r="D449" s="161"/>
      <c r="E449" s="162"/>
      <c r="F449" s="166"/>
      <c r="G449" s="162"/>
      <c r="H449" s="212"/>
      <c r="I449" s="166"/>
      <c r="J449" s="168"/>
      <c r="K449" s="161"/>
      <c r="L449" s="216"/>
      <c r="M449" s="161"/>
      <c r="N449" s="161"/>
      <c r="O449" s="216"/>
      <c r="P449" s="161"/>
      <c r="Q449" s="216"/>
      <c r="R449" s="169"/>
      <c r="S449" s="161"/>
      <c r="T449" s="169"/>
      <c r="U449" s="161"/>
      <c r="V449" s="163"/>
      <c r="W449" s="217"/>
      <c r="X449" s="161"/>
      <c r="Y449" s="161"/>
      <c r="Z449" s="161"/>
      <c r="AA449" s="161"/>
    </row>
    <row r="450" spans="4:27" s="101" customFormat="1" ht="11.25" customHeight="1" x14ac:dyDescent="0.25">
      <c r="D450" s="161"/>
      <c r="E450" s="162"/>
      <c r="F450" s="166"/>
      <c r="G450" s="162"/>
      <c r="H450" s="212"/>
      <c r="I450" s="166"/>
      <c r="J450" s="168"/>
      <c r="K450" s="161"/>
      <c r="L450" s="216"/>
      <c r="M450" s="161"/>
      <c r="N450" s="161"/>
      <c r="O450" s="216"/>
      <c r="P450" s="161"/>
      <c r="Q450" s="216"/>
      <c r="R450" s="169"/>
      <c r="S450" s="161"/>
      <c r="T450" s="169"/>
      <c r="U450" s="161"/>
      <c r="V450" s="163"/>
      <c r="W450" s="217"/>
      <c r="X450" s="161"/>
      <c r="Y450" s="161"/>
      <c r="Z450" s="161"/>
      <c r="AA450" s="161"/>
    </row>
    <row r="451" spans="4:27" s="101" customFormat="1" ht="11.25" customHeight="1" x14ac:dyDescent="0.25">
      <c r="D451" s="161"/>
      <c r="E451" s="162"/>
      <c r="F451" s="166"/>
      <c r="G451" s="162"/>
      <c r="H451" s="212"/>
      <c r="I451" s="166"/>
      <c r="J451" s="168"/>
      <c r="K451" s="161"/>
      <c r="L451" s="216"/>
      <c r="M451" s="161"/>
      <c r="N451" s="161"/>
      <c r="O451" s="216"/>
      <c r="P451" s="161"/>
      <c r="Q451" s="216"/>
      <c r="R451" s="169"/>
      <c r="S451" s="161"/>
      <c r="T451" s="169"/>
      <c r="U451" s="161"/>
      <c r="V451" s="163"/>
      <c r="W451" s="217"/>
      <c r="X451" s="161"/>
      <c r="Y451" s="161"/>
      <c r="Z451" s="161"/>
      <c r="AA451" s="161"/>
    </row>
    <row r="452" spans="4:27" s="101" customFormat="1" ht="11.25" customHeight="1" x14ac:dyDescent="0.25">
      <c r="D452" s="161"/>
      <c r="E452" s="162"/>
      <c r="F452" s="166"/>
      <c r="G452" s="162"/>
      <c r="H452" s="212"/>
      <c r="I452" s="166"/>
      <c r="J452" s="168"/>
      <c r="K452" s="161"/>
      <c r="L452" s="216"/>
      <c r="M452" s="161"/>
      <c r="N452" s="161"/>
      <c r="O452" s="216"/>
      <c r="P452" s="161"/>
      <c r="Q452" s="216"/>
      <c r="R452" s="169"/>
      <c r="S452" s="161"/>
      <c r="T452" s="169"/>
      <c r="U452" s="161"/>
      <c r="V452" s="163"/>
      <c r="W452" s="217"/>
      <c r="X452" s="161"/>
      <c r="Y452" s="161"/>
      <c r="Z452" s="161"/>
      <c r="AA452" s="161"/>
    </row>
    <row r="453" spans="4:27" s="101" customFormat="1" ht="11.25" customHeight="1" x14ac:dyDescent="0.25">
      <c r="D453" s="161"/>
      <c r="E453" s="162"/>
      <c r="F453" s="166"/>
      <c r="G453" s="162"/>
      <c r="H453" s="212"/>
      <c r="I453" s="166"/>
      <c r="J453" s="168"/>
      <c r="K453" s="161"/>
      <c r="L453" s="216"/>
      <c r="M453" s="161"/>
      <c r="N453" s="161"/>
      <c r="O453" s="216"/>
      <c r="P453" s="161"/>
      <c r="Q453" s="216"/>
      <c r="R453" s="169"/>
      <c r="S453" s="161"/>
      <c r="T453" s="169"/>
      <c r="U453" s="161"/>
      <c r="V453" s="163"/>
      <c r="W453" s="217"/>
      <c r="X453" s="161"/>
      <c r="Y453" s="161"/>
      <c r="Z453" s="161"/>
      <c r="AA453" s="161"/>
    </row>
    <row r="454" spans="4:27" s="101" customFormat="1" ht="11.25" customHeight="1" x14ac:dyDescent="0.25">
      <c r="D454" s="161"/>
      <c r="E454" s="162"/>
      <c r="F454" s="166"/>
      <c r="G454" s="162"/>
      <c r="H454" s="212"/>
      <c r="I454" s="166"/>
      <c r="J454" s="168"/>
      <c r="K454" s="161"/>
      <c r="L454" s="216"/>
      <c r="M454" s="161"/>
      <c r="N454" s="161"/>
      <c r="O454" s="216"/>
      <c r="P454" s="161"/>
      <c r="Q454" s="216"/>
      <c r="R454" s="169"/>
      <c r="S454" s="161"/>
      <c r="T454" s="169"/>
      <c r="U454" s="161"/>
      <c r="V454" s="163"/>
      <c r="W454" s="217"/>
      <c r="X454" s="161"/>
      <c r="Y454" s="161"/>
      <c r="Z454" s="161"/>
      <c r="AA454" s="161"/>
    </row>
    <row r="455" spans="4:27" s="101" customFormat="1" ht="11.25" customHeight="1" x14ac:dyDescent="0.25">
      <c r="D455" s="161"/>
      <c r="E455" s="162"/>
      <c r="F455" s="166"/>
      <c r="G455" s="162"/>
      <c r="H455" s="212"/>
      <c r="I455" s="166"/>
      <c r="J455" s="168"/>
      <c r="K455" s="161"/>
      <c r="L455" s="216"/>
      <c r="M455" s="161"/>
      <c r="N455" s="161"/>
      <c r="O455" s="216"/>
      <c r="P455" s="161"/>
      <c r="Q455" s="216"/>
      <c r="R455" s="169"/>
      <c r="S455" s="161"/>
      <c r="T455" s="169"/>
      <c r="U455" s="161"/>
      <c r="V455" s="163"/>
      <c r="W455" s="217"/>
      <c r="X455" s="161"/>
      <c r="Y455" s="161"/>
      <c r="Z455" s="161"/>
      <c r="AA455" s="161"/>
    </row>
    <row r="456" spans="4:27" s="101" customFormat="1" ht="11.25" customHeight="1" x14ac:dyDescent="0.25">
      <c r="D456" s="161"/>
      <c r="E456" s="162"/>
      <c r="F456" s="166"/>
      <c r="G456" s="162"/>
      <c r="H456" s="212"/>
      <c r="I456" s="166"/>
      <c r="J456" s="168"/>
      <c r="K456" s="161"/>
      <c r="L456" s="216"/>
      <c r="M456" s="161"/>
      <c r="N456" s="161"/>
      <c r="O456" s="216"/>
      <c r="P456" s="161"/>
      <c r="Q456" s="216"/>
      <c r="R456" s="169"/>
      <c r="S456" s="161"/>
      <c r="T456" s="169"/>
      <c r="U456" s="161"/>
      <c r="V456" s="163"/>
      <c r="W456" s="217"/>
      <c r="X456" s="161"/>
      <c r="Y456" s="161"/>
      <c r="Z456" s="161"/>
      <c r="AA456" s="161"/>
    </row>
    <row r="457" spans="4:27" s="101" customFormat="1" ht="11.25" customHeight="1" x14ac:dyDescent="0.25">
      <c r="D457" s="161"/>
      <c r="E457" s="162"/>
      <c r="F457" s="166"/>
      <c r="G457" s="162"/>
      <c r="H457" s="212"/>
      <c r="I457" s="166"/>
      <c r="J457" s="168"/>
      <c r="K457" s="161"/>
      <c r="L457" s="216"/>
      <c r="M457" s="161"/>
      <c r="N457" s="161"/>
      <c r="O457" s="216"/>
      <c r="P457" s="161"/>
      <c r="Q457" s="216"/>
      <c r="R457" s="169"/>
      <c r="S457" s="161"/>
      <c r="T457" s="169"/>
      <c r="U457" s="161"/>
      <c r="V457" s="163"/>
      <c r="W457" s="217"/>
      <c r="X457" s="161"/>
      <c r="Y457" s="161"/>
      <c r="Z457" s="161"/>
      <c r="AA457" s="161"/>
    </row>
    <row r="458" spans="4:27" s="101" customFormat="1" ht="11.25" customHeight="1" x14ac:dyDescent="0.25">
      <c r="D458" s="161"/>
      <c r="E458" s="162"/>
      <c r="F458" s="166"/>
      <c r="G458" s="162"/>
      <c r="H458" s="212"/>
      <c r="I458" s="166"/>
      <c r="J458" s="168"/>
      <c r="K458" s="161"/>
      <c r="L458" s="216"/>
      <c r="M458" s="161"/>
      <c r="N458" s="161"/>
      <c r="O458" s="216"/>
      <c r="P458" s="161"/>
      <c r="Q458" s="216"/>
      <c r="R458" s="169"/>
      <c r="S458" s="161"/>
      <c r="T458" s="169"/>
      <c r="U458" s="161"/>
      <c r="V458" s="163"/>
      <c r="W458" s="217"/>
      <c r="X458" s="161"/>
      <c r="Y458" s="161"/>
      <c r="Z458" s="161"/>
      <c r="AA458" s="161"/>
    </row>
    <row r="459" spans="4:27" s="101" customFormat="1" ht="11.25" customHeight="1" x14ac:dyDescent="0.25">
      <c r="D459" s="161"/>
      <c r="E459" s="162"/>
      <c r="F459" s="166"/>
      <c r="G459" s="162"/>
      <c r="H459" s="212"/>
      <c r="I459" s="166"/>
      <c r="J459" s="168"/>
      <c r="K459" s="161"/>
      <c r="L459" s="216"/>
      <c r="M459" s="161"/>
      <c r="N459" s="161"/>
      <c r="O459" s="216"/>
      <c r="P459" s="161"/>
      <c r="Q459" s="216"/>
      <c r="R459" s="169"/>
      <c r="S459" s="161"/>
      <c r="T459" s="169"/>
      <c r="U459" s="161"/>
      <c r="V459" s="163"/>
      <c r="W459" s="217"/>
      <c r="X459" s="161"/>
      <c r="Y459" s="161"/>
      <c r="Z459" s="161"/>
      <c r="AA459" s="161"/>
    </row>
    <row r="460" spans="4:27" s="101" customFormat="1" ht="11.25" customHeight="1" x14ac:dyDescent="0.25">
      <c r="D460" s="161"/>
      <c r="E460" s="162"/>
      <c r="F460" s="166"/>
      <c r="G460" s="162"/>
      <c r="H460" s="212"/>
      <c r="I460" s="166"/>
      <c r="J460" s="168"/>
      <c r="K460" s="161"/>
      <c r="L460" s="216"/>
      <c r="M460" s="161"/>
      <c r="N460" s="161"/>
      <c r="O460" s="216"/>
      <c r="P460" s="161"/>
      <c r="Q460" s="216"/>
      <c r="R460" s="169"/>
      <c r="S460" s="161"/>
      <c r="T460" s="169"/>
      <c r="U460" s="161"/>
      <c r="V460" s="163"/>
      <c r="W460" s="217"/>
      <c r="X460" s="161"/>
      <c r="Y460" s="161"/>
      <c r="Z460" s="161"/>
      <c r="AA460" s="161"/>
    </row>
    <row r="461" spans="4:27" s="101" customFormat="1" ht="11.25" customHeight="1" x14ac:dyDescent="0.25">
      <c r="D461" s="161"/>
      <c r="E461" s="162"/>
      <c r="F461" s="166"/>
      <c r="G461" s="162"/>
      <c r="H461" s="212"/>
      <c r="I461" s="166"/>
      <c r="J461" s="168"/>
      <c r="K461" s="161"/>
      <c r="L461" s="216"/>
      <c r="M461" s="161"/>
      <c r="N461" s="161"/>
      <c r="O461" s="216"/>
      <c r="P461" s="161"/>
      <c r="Q461" s="216"/>
      <c r="R461" s="169"/>
      <c r="S461" s="161"/>
      <c r="T461" s="169"/>
      <c r="U461" s="161"/>
      <c r="V461" s="163"/>
      <c r="W461" s="217"/>
      <c r="X461" s="161"/>
      <c r="Y461" s="161"/>
      <c r="Z461" s="161"/>
      <c r="AA461" s="161"/>
    </row>
    <row r="462" spans="4:27" s="101" customFormat="1" ht="11.25" customHeight="1" x14ac:dyDescent="0.25">
      <c r="D462" s="161"/>
      <c r="E462" s="162"/>
      <c r="F462" s="166"/>
      <c r="G462" s="162"/>
      <c r="H462" s="212"/>
      <c r="I462" s="166"/>
      <c r="J462" s="168"/>
      <c r="K462" s="161"/>
      <c r="L462" s="216"/>
      <c r="M462" s="161"/>
      <c r="N462" s="161"/>
      <c r="O462" s="216"/>
      <c r="P462" s="161"/>
      <c r="Q462" s="216"/>
      <c r="R462" s="169"/>
      <c r="S462" s="161"/>
      <c r="T462" s="169"/>
      <c r="U462" s="161"/>
      <c r="V462" s="163"/>
      <c r="W462" s="217"/>
      <c r="X462" s="161"/>
      <c r="Y462" s="161"/>
      <c r="Z462" s="161"/>
      <c r="AA462" s="161"/>
    </row>
    <row r="463" spans="4:27" s="101" customFormat="1" ht="11.25" customHeight="1" x14ac:dyDescent="0.25">
      <c r="D463" s="161"/>
      <c r="E463" s="162"/>
      <c r="F463" s="166"/>
      <c r="G463" s="162"/>
      <c r="H463" s="212"/>
      <c r="I463" s="166"/>
      <c r="J463" s="168"/>
      <c r="K463" s="161"/>
      <c r="L463" s="216"/>
      <c r="M463" s="161"/>
      <c r="N463" s="161"/>
      <c r="O463" s="216"/>
      <c r="P463" s="161"/>
      <c r="Q463" s="216"/>
      <c r="R463" s="169"/>
      <c r="S463" s="161"/>
      <c r="T463" s="169"/>
      <c r="U463" s="161"/>
      <c r="V463" s="163"/>
      <c r="W463" s="217"/>
      <c r="X463" s="161"/>
      <c r="Y463" s="161"/>
      <c r="Z463" s="161"/>
      <c r="AA463" s="161"/>
    </row>
    <row r="464" spans="4:27" s="101" customFormat="1" ht="11.25" customHeight="1" x14ac:dyDescent="0.25">
      <c r="D464" s="161"/>
      <c r="E464" s="162"/>
      <c r="F464" s="166"/>
      <c r="G464" s="162"/>
      <c r="H464" s="212"/>
      <c r="I464" s="166"/>
      <c r="J464" s="168"/>
      <c r="K464" s="161"/>
      <c r="L464" s="216"/>
      <c r="M464" s="161"/>
      <c r="N464" s="161"/>
      <c r="O464" s="216"/>
      <c r="P464" s="161"/>
      <c r="Q464" s="216"/>
      <c r="R464" s="169"/>
      <c r="S464" s="161"/>
      <c r="T464" s="169"/>
      <c r="U464" s="161"/>
      <c r="V464" s="163"/>
      <c r="W464" s="217"/>
      <c r="X464" s="161"/>
      <c r="Y464" s="161"/>
      <c r="Z464" s="161"/>
      <c r="AA464" s="161"/>
    </row>
    <row r="465" spans="4:27" s="101" customFormat="1" ht="11.25" customHeight="1" x14ac:dyDescent="0.25">
      <c r="D465" s="161"/>
      <c r="E465" s="162"/>
      <c r="F465" s="166"/>
      <c r="G465" s="162"/>
      <c r="H465" s="212"/>
      <c r="I465" s="166"/>
      <c r="J465" s="168"/>
      <c r="K465" s="161"/>
      <c r="L465" s="216"/>
      <c r="M465" s="161"/>
      <c r="N465" s="161"/>
      <c r="O465" s="216"/>
      <c r="P465" s="161"/>
      <c r="Q465" s="216"/>
      <c r="R465" s="169"/>
      <c r="S465" s="161"/>
      <c r="T465" s="169"/>
      <c r="U465" s="161"/>
      <c r="V465" s="163"/>
      <c r="W465" s="217"/>
      <c r="X465" s="161"/>
      <c r="Y465" s="161"/>
      <c r="Z465" s="161"/>
      <c r="AA465" s="161"/>
    </row>
    <row r="466" spans="4:27" s="101" customFormat="1" ht="11.25" customHeight="1" x14ac:dyDescent="0.25">
      <c r="D466" s="161"/>
      <c r="E466" s="162"/>
      <c r="F466" s="166"/>
      <c r="G466" s="162"/>
      <c r="H466" s="212"/>
      <c r="I466" s="166"/>
      <c r="J466" s="168"/>
      <c r="K466" s="161"/>
      <c r="L466" s="216"/>
      <c r="M466" s="161"/>
      <c r="N466" s="161"/>
      <c r="O466" s="216"/>
      <c r="P466" s="161"/>
      <c r="Q466" s="216"/>
      <c r="R466" s="169"/>
      <c r="S466" s="161"/>
      <c r="T466" s="169"/>
      <c r="U466" s="161"/>
      <c r="V466" s="163"/>
      <c r="W466" s="217"/>
      <c r="X466" s="161"/>
      <c r="Y466" s="161"/>
      <c r="Z466" s="161"/>
      <c r="AA466" s="161"/>
    </row>
    <row r="467" spans="4:27" s="101" customFormat="1" ht="11.25" customHeight="1" x14ac:dyDescent="0.25">
      <c r="D467" s="161"/>
      <c r="E467" s="162"/>
      <c r="F467" s="166"/>
      <c r="G467" s="162"/>
      <c r="H467" s="212"/>
      <c r="I467" s="166"/>
      <c r="J467" s="168"/>
      <c r="K467" s="161"/>
      <c r="L467" s="216"/>
      <c r="M467" s="161"/>
      <c r="N467" s="161"/>
      <c r="O467" s="216"/>
      <c r="P467" s="161"/>
      <c r="Q467" s="216"/>
      <c r="R467" s="169"/>
      <c r="S467" s="161"/>
      <c r="T467" s="169"/>
      <c r="U467" s="161"/>
      <c r="V467" s="163"/>
      <c r="W467" s="217"/>
      <c r="X467" s="161"/>
      <c r="Y467" s="161"/>
      <c r="Z467" s="161"/>
      <c r="AA467" s="161"/>
    </row>
    <row r="468" spans="4:27" s="101" customFormat="1" ht="11.25" customHeight="1" x14ac:dyDescent="0.25">
      <c r="D468" s="161"/>
      <c r="E468" s="162"/>
      <c r="F468" s="166"/>
      <c r="G468" s="162"/>
      <c r="H468" s="212"/>
      <c r="I468" s="166"/>
      <c r="J468" s="168"/>
      <c r="K468" s="161"/>
      <c r="L468" s="216"/>
      <c r="M468" s="161"/>
      <c r="N468" s="161"/>
      <c r="O468" s="216"/>
      <c r="P468" s="161"/>
      <c r="Q468" s="216"/>
      <c r="R468" s="169"/>
      <c r="S468" s="161"/>
      <c r="T468" s="169"/>
      <c r="U468" s="161"/>
      <c r="V468" s="163"/>
      <c r="W468" s="217"/>
      <c r="X468" s="161"/>
      <c r="Y468" s="161"/>
      <c r="Z468" s="161"/>
      <c r="AA468" s="161"/>
    </row>
    <row r="469" spans="4:27" s="101" customFormat="1" ht="11.25" customHeight="1" x14ac:dyDescent="0.25">
      <c r="D469" s="161"/>
      <c r="E469" s="162"/>
      <c r="F469" s="166"/>
      <c r="G469" s="162"/>
      <c r="H469" s="212"/>
      <c r="I469" s="166"/>
      <c r="J469" s="168"/>
      <c r="K469" s="161"/>
      <c r="L469" s="216"/>
      <c r="M469" s="161"/>
      <c r="N469" s="161"/>
      <c r="O469" s="216"/>
      <c r="P469" s="161"/>
      <c r="Q469" s="216"/>
      <c r="R469" s="169"/>
      <c r="S469" s="161"/>
      <c r="T469" s="169"/>
      <c r="U469" s="161"/>
      <c r="V469" s="163"/>
      <c r="W469" s="217"/>
      <c r="X469" s="161"/>
      <c r="Y469" s="161"/>
      <c r="Z469" s="161"/>
      <c r="AA469" s="161"/>
    </row>
    <row r="470" spans="4:27" s="101" customFormat="1" ht="11.25" customHeight="1" x14ac:dyDescent="0.25">
      <c r="D470" s="161"/>
      <c r="E470" s="162"/>
      <c r="F470" s="166"/>
      <c r="G470" s="162"/>
      <c r="H470" s="212"/>
      <c r="I470" s="166"/>
      <c r="J470" s="168"/>
      <c r="K470" s="161"/>
      <c r="L470" s="216"/>
      <c r="M470" s="161"/>
      <c r="N470" s="161"/>
      <c r="O470" s="216"/>
      <c r="P470" s="161"/>
      <c r="Q470" s="216"/>
      <c r="R470" s="169"/>
      <c r="S470" s="161"/>
      <c r="T470" s="169"/>
      <c r="U470" s="161"/>
      <c r="V470" s="163"/>
      <c r="W470" s="217"/>
      <c r="X470" s="161"/>
      <c r="Y470" s="161"/>
      <c r="Z470" s="161"/>
      <c r="AA470" s="161"/>
    </row>
    <row r="471" spans="4:27" s="101" customFormat="1" ht="11.25" customHeight="1" x14ac:dyDescent="0.25">
      <c r="D471" s="161"/>
      <c r="E471" s="162"/>
      <c r="F471" s="166"/>
      <c r="G471" s="162"/>
      <c r="H471" s="212"/>
      <c r="I471" s="166"/>
      <c r="J471" s="168"/>
      <c r="K471" s="161"/>
      <c r="L471" s="216"/>
      <c r="M471" s="161"/>
      <c r="N471" s="161"/>
      <c r="O471" s="216"/>
      <c r="P471" s="161"/>
      <c r="Q471" s="216"/>
      <c r="R471" s="169"/>
      <c r="S471" s="161"/>
      <c r="T471" s="169"/>
      <c r="U471" s="161"/>
      <c r="V471" s="163"/>
      <c r="W471" s="217"/>
      <c r="X471" s="161"/>
      <c r="Y471" s="161"/>
      <c r="Z471" s="161"/>
      <c r="AA471" s="161"/>
    </row>
    <row r="472" spans="4:27" s="101" customFormat="1" ht="11.25" customHeight="1" x14ac:dyDescent="0.25">
      <c r="D472" s="161"/>
      <c r="E472" s="162"/>
      <c r="F472" s="166"/>
      <c r="G472" s="162"/>
      <c r="H472" s="212"/>
      <c r="I472" s="166"/>
      <c r="J472" s="168"/>
      <c r="K472" s="161"/>
      <c r="L472" s="216"/>
      <c r="M472" s="161"/>
      <c r="N472" s="161"/>
      <c r="O472" s="216"/>
      <c r="P472" s="161"/>
      <c r="Q472" s="216"/>
      <c r="R472" s="169"/>
      <c r="S472" s="161"/>
      <c r="T472" s="169"/>
      <c r="U472" s="161"/>
      <c r="V472" s="163"/>
      <c r="W472" s="217"/>
      <c r="X472" s="161"/>
      <c r="Y472" s="161"/>
      <c r="Z472" s="161"/>
      <c r="AA472" s="161"/>
    </row>
    <row r="473" spans="4:27" s="101" customFormat="1" ht="11.25" customHeight="1" x14ac:dyDescent="0.25">
      <c r="D473" s="161"/>
      <c r="E473" s="162"/>
      <c r="F473" s="166"/>
      <c r="G473" s="162"/>
      <c r="H473" s="212"/>
      <c r="I473" s="166"/>
      <c r="J473" s="168"/>
      <c r="K473" s="161"/>
      <c r="L473" s="216"/>
      <c r="M473" s="161"/>
      <c r="N473" s="161"/>
      <c r="O473" s="216"/>
      <c r="P473" s="161"/>
      <c r="Q473" s="216"/>
      <c r="R473" s="169"/>
      <c r="S473" s="161"/>
      <c r="T473" s="169"/>
      <c r="U473" s="161"/>
      <c r="V473" s="163"/>
      <c r="W473" s="217"/>
      <c r="X473" s="161"/>
      <c r="Y473" s="161"/>
      <c r="Z473" s="161"/>
      <c r="AA473" s="161"/>
    </row>
    <row r="474" spans="4:27" s="101" customFormat="1" ht="11.25" customHeight="1" x14ac:dyDescent="0.25">
      <c r="D474" s="161"/>
      <c r="E474" s="162"/>
      <c r="F474" s="166"/>
      <c r="G474" s="162"/>
      <c r="H474" s="212"/>
      <c r="I474" s="166"/>
      <c r="J474" s="168"/>
      <c r="K474" s="161"/>
      <c r="L474" s="216"/>
      <c r="M474" s="161"/>
      <c r="N474" s="161"/>
      <c r="O474" s="216"/>
      <c r="P474" s="161"/>
      <c r="Q474" s="216"/>
      <c r="R474" s="169"/>
      <c r="S474" s="161"/>
      <c r="T474" s="169"/>
      <c r="U474" s="161"/>
      <c r="V474" s="163"/>
      <c r="W474" s="217"/>
      <c r="X474" s="161"/>
      <c r="Y474" s="161"/>
      <c r="Z474" s="161"/>
      <c r="AA474" s="161"/>
    </row>
    <row r="475" spans="4:27" s="101" customFormat="1" ht="11.25" customHeight="1" x14ac:dyDescent="0.25">
      <c r="D475" s="161"/>
      <c r="E475" s="162"/>
      <c r="F475" s="166"/>
      <c r="G475" s="162"/>
      <c r="H475" s="212"/>
      <c r="I475" s="166"/>
      <c r="J475" s="168"/>
      <c r="K475" s="161"/>
      <c r="L475" s="216"/>
      <c r="M475" s="161"/>
      <c r="N475" s="161"/>
      <c r="O475" s="216"/>
      <c r="P475" s="161"/>
      <c r="Q475" s="216"/>
      <c r="R475" s="169"/>
      <c r="S475" s="161"/>
      <c r="T475" s="169"/>
      <c r="U475" s="161"/>
      <c r="V475" s="163"/>
      <c r="W475" s="217"/>
      <c r="X475" s="161"/>
      <c r="Y475" s="161"/>
      <c r="Z475" s="161"/>
      <c r="AA475" s="161"/>
    </row>
    <row r="476" spans="4:27" s="101" customFormat="1" ht="11.25" customHeight="1" x14ac:dyDescent="0.25">
      <c r="D476" s="161"/>
      <c r="E476" s="162"/>
      <c r="F476" s="166"/>
      <c r="G476" s="162"/>
      <c r="H476" s="212"/>
      <c r="I476" s="166"/>
      <c r="J476" s="168"/>
      <c r="K476" s="161"/>
      <c r="L476" s="216"/>
      <c r="M476" s="161"/>
      <c r="N476" s="161"/>
      <c r="O476" s="216"/>
      <c r="P476" s="161"/>
      <c r="Q476" s="216"/>
      <c r="R476" s="169"/>
      <c r="S476" s="161"/>
      <c r="T476" s="169"/>
      <c r="U476" s="161"/>
      <c r="V476" s="163"/>
      <c r="W476" s="217"/>
      <c r="X476" s="161"/>
      <c r="Y476" s="161"/>
      <c r="Z476" s="161"/>
      <c r="AA476" s="161"/>
    </row>
    <row r="477" spans="4:27" s="101" customFormat="1" ht="11.25" customHeight="1" x14ac:dyDescent="0.25">
      <c r="D477" s="161"/>
      <c r="E477" s="162"/>
      <c r="F477" s="166"/>
      <c r="G477" s="162"/>
      <c r="H477" s="212"/>
      <c r="I477" s="166"/>
      <c r="J477" s="168"/>
      <c r="K477" s="161"/>
      <c r="L477" s="216"/>
      <c r="M477" s="161"/>
      <c r="N477" s="161"/>
      <c r="O477" s="216"/>
      <c r="P477" s="161"/>
      <c r="Q477" s="216"/>
      <c r="R477" s="169"/>
      <c r="S477" s="161"/>
      <c r="T477" s="169"/>
      <c r="U477" s="161"/>
      <c r="V477" s="163"/>
      <c r="W477" s="217"/>
      <c r="X477" s="161"/>
      <c r="Y477" s="161"/>
      <c r="Z477" s="161"/>
      <c r="AA477" s="161"/>
    </row>
    <row r="478" spans="4:27" s="101" customFormat="1" ht="11.25" customHeight="1" x14ac:dyDescent="0.25">
      <c r="D478" s="161"/>
      <c r="E478" s="162"/>
      <c r="F478" s="166"/>
      <c r="G478" s="162"/>
      <c r="H478" s="212"/>
      <c r="I478" s="166"/>
      <c r="J478" s="168"/>
      <c r="K478" s="161"/>
      <c r="L478" s="216"/>
      <c r="M478" s="161"/>
      <c r="N478" s="161"/>
      <c r="O478" s="216"/>
      <c r="P478" s="161"/>
      <c r="Q478" s="216"/>
      <c r="R478" s="169"/>
      <c r="S478" s="161"/>
      <c r="T478" s="169"/>
      <c r="U478" s="161"/>
      <c r="V478" s="163"/>
      <c r="W478" s="217"/>
      <c r="X478" s="161"/>
      <c r="Y478" s="161"/>
      <c r="Z478" s="161"/>
      <c r="AA478" s="161"/>
    </row>
    <row r="479" spans="4:27" s="101" customFormat="1" ht="11.25" customHeight="1" x14ac:dyDescent="0.25">
      <c r="D479" s="161"/>
      <c r="E479" s="162"/>
      <c r="F479" s="166"/>
      <c r="G479" s="162"/>
      <c r="H479" s="212"/>
      <c r="I479" s="166"/>
      <c r="J479" s="168"/>
      <c r="K479" s="161"/>
      <c r="L479" s="216"/>
      <c r="M479" s="161"/>
      <c r="N479" s="161"/>
      <c r="O479" s="216"/>
      <c r="P479" s="161"/>
      <c r="Q479" s="216"/>
      <c r="R479" s="169"/>
      <c r="S479" s="161"/>
      <c r="T479" s="169"/>
      <c r="U479" s="161"/>
      <c r="V479" s="163"/>
      <c r="W479" s="217"/>
      <c r="X479" s="161"/>
      <c r="Y479" s="161"/>
      <c r="Z479" s="161"/>
      <c r="AA479" s="161"/>
    </row>
    <row r="480" spans="4:27" s="101" customFormat="1" ht="11.25" customHeight="1" x14ac:dyDescent="0.25">
      <c r="D480" s="161"/>
      <c r="E480" s="162"/>
      <c r="F480" s="166"/>
      <c r="G480" s="162"/>
      <c r="H480" s="212"/>
      <c r="I480" s="166"/>
      <c r="J480" s="168"/>
      <c r="K480" s="161"/>
      <c r="L480" s="216"/>
      <c r="M480" s="161"/>
      <c r="N480" s="161"/>
      <c r="O480" s="216"/>
      <c r="P480" s="161"/>
      <c r="Q480" s="216"/>
      <c r="R480" s="169"/>
      <c r="S480" s="161"/>
      <c r="T480" s="169"/>
      <c r="U480" s="161"/>
      <c r="V480" s="163"/>
      <c r="W480" s="217"/>
      <c r="X480" s="161"/>
      <c r="Y480" s="161"/>
      <c r="Z480" s="161"/>
      <c r="AA480" s="161"/>
    </row>
    <row r="481" spans="4:27" s="101" customFormat="1" ht="11.25" customHeight="1" x14ac:dyDescent="0.25">
      <c r="D481" s="161"/>
      <c r="E481" s="162"/>
      <c r="F481" s="166"/>
      <c r="G481" s="162"/>
      <c r="H481" s="212"/>
      <c r="I481" s="166"/>
      <c r="J481" s="168"/>
      <c r="K481" s="161"/>
      <c r="L481" s="216"/>
      <c r="M481" s="161"/>
      <c r="N481" s="161"/>
      <c r="O481" s="216"/>
      <c r="P481" s="161"/>
      <c r="Q481" s="216"/>
      <c r="R481" s="169"/>
      <c r="S481" s="161"/>
      <c r="T481" s="169"/>
      <c r="U481" s="161"/>
      <c r="V481" s="163"/>
      <c r="W481" s="217"/>
      <c r="X481" s="161"/>
      <c r="Y481" s="161"/>
      <c r="Z481" s="161"/>
      <c r="AA481" s="161"/>
    </row>
    <row r="482" spans="4:27" s="101" customFormat="1" ht="11.25" customHeight="1" x14ac:dyDescent="0.25">
      <c r="D482" s="161"/>
      <c r="E482" s="162"/>
      <c r="F482" s="166"/>
      <c r="G482" s="162"/>
      <c r="H482" s="212"/>
      <c r="I482" s="166"/>
      <c r="J482" s="168"/>
      <c r="K482" s="161"/>
      <c r="L482" s="216"/>
      <c r="M482" s="161"/>
      <c r="N482" s="161"/>
      <c r="O482" s="216"/>
      <c r="P482" s="161"/>
      <c r="Q482" s="216"/>
      <c r="R482" s="169"/>
      <c r="S482" s="161"/>
      <c r="T482" s="169"/>
      <c r="U482" s="161"/>
      <c r="V482" s="163"/>
      <c r="W482" s="217"/>
      <c r="X482" s="161"/>
      <c r="Y482" s="161"/>
      <c r="Z482" s="161"/>
      <c r="AA482" s="161"/>
    </row>
    <row r="483" spans="4:27" s="101" customFormat="1" ht="11.25" customHeight="1" x14ac:dyDescent="0.25">
      <c r="D483" s="161"/>
      <c r="E483" s="162"/>
      <c r="F483" s="166"/>
      <c r="G483" s="162"/>
      <c r="H483" s="212"/>
      <c r="I483" s="166"/>
      <c r="J483" s="168"/>
      <c r="K483" s="161"/>
      <c r="L483" s="216"/>
      <c r="M483" s="161"/>
      <c r="N483" s="161"/>
      <c r="O483" s="216"/>
      <c r="P483" s="161"/>
      <c r="Q483" s="216"/>
      <c r="R483" s="169"/>
      <c r="S483" s="161"/>
      <c r="T483" s="169"/>
      <c r="U483" s="161"/>
      <c r="V483" s="163"/>
      <c r="W483" s="217"/>
      <c r="X483" s="161"/>
      <c r="Y483" s="161"/>
      <c r="Z483" s="161"/>
      <c r="AA483" s="161"/>
    </row>
    <row r="484" spans="4:27" s="101" customFormat="1" ht="11.25" customHeight="1" x14ac:dyDescent="0.25">
      <c r="D484" s="161"/>
      <c r="E484" s="162"/>
      <c r="F484" s="166"/>
      <c r="G484" s="162"/>
      <c r="H484" s="212"/>
      <c r="I484" s="166"/>
      <c r="J484" s="168"/>
      <c r="K484" s="161"/>
      <c r="L484" s="216"/>
      <c r="M484" s="161"/>
      <c r="N484" s="161"/>
      <c r="O484" s="216"/>
      <c r="P484" s="161"/>
      <c r="Q484" s="216"/>
      <c r="R484" s="169"/>
      <c r="S484" s="161"/>
      <c r="T484" s="169"/>
      <c r="U484" s="161"/>
      <c r="V484" s="163"/>
      <c r="W484" s="217"/>
      <c r="X484" s="161"/>
      <c r="Y484" s="161"/>
      <c r="Z484" s="161"/>
      <c r="AA484" s="161"/>
    </row>
    <row r="485" spans="4:27" s="101" customFormat="1" ht="11.25" customHeight="1" x14ac:dyDescent="0.25">
      <c r="D485" s="161"/>
      <c r="E485" s="162"/>
      <c r="F485" s="166"/>
      <c r="G485" s="162"/>
      <c r="H485" s="212"/>
      <c r="I485" s="166"/>
      <c r="J485" s="168"/>
      <c r="K485" s="161"/>
      <c r="L485" s="216"/>
      <c r="M485" s="161"/>
      <c r="N485" s="161"/>
      <c r="O485" s="216"/>
      <c r="P485" s="161"/>
      <c r="Q485" s="216"/>
      <c r="R485" s="169"/>
      <c r="S485" s="161"/>
      <c r="T485" s="169"/>
      <c r="U485" s="161"/>
      <c r="V485" s="163"/>
      <c r="W485" s="217"/>
      <c r="X485" s="161"/>
      <c r="Y485" s="161"/>
      <c r="Z485" s="161"/>
      <c r="AA485" s="161"/>
    </row>
    <row r="486" spans="4:27" s="101" customFormat="1" ht="11.25" customHeight="1" x14ac:dyDescent="0.25">
      <c r="D486" s="161"/>
      <c r="E486" s="162"/>
      <c r="F486" s="166"/>
      <c r="G486" s="162"/>
      <c r="H486" s="212"/>
      <c r="I486" s="166"/>
      <c r="J486" s="168"/>
      <c r="K486" s="161"/>
      <c r="L486" s="216"/>
      <c r="M486" s="161"/>
      <c r="N486" s="161"/>
      <c r="O486" s="216"/>
      <c r="P486" s="161"/>
      <c r="Q486" s="216"/>
      <c r="R486" s="169"/>
      <c r="S486" s="161"/>
      <c r="T486" s="169"/>
      <c r="U486" s="161"/>
      <c r="V486" s="163"/>
      <c r="W486" s="217"/>
      <c r="X486" s="161"/>
      <c r="Y486" s="161"/>
      <c r="Z486" s="161"/>
      <c r="AA486" s="161"/>
    </row>
    <row r="487" spans="4:27" s="101" customFormat="1" ht="11.25" customHeight="1" x14ac:dyDescent="0.25">
      <c r="D487" s="161"/>
      <c r="E487" s="162"/>
      <c r="F487" s="166"/>
      <c r="G487" s="162"/>
      <c r="H487" s="212"/>
      <c r="I487" s="166"/>
      <c r="J487" s="168"/>
      <c r="K487" s="161"/>
      <c r="L487" s="216"/>
      <c r="M487" s="161"/>
      <c r="N487" s="161"/>
      <c r="O487" s="216"/>
      <c r="P487" s="161"/>
      <c r="Q487" s="216"/>
      <c r="R487" s="169"/>
      <c r="S487" s="161"/>
      <c r="T487" s="169"/>
      <c r="U487" s="161"/>
      <c r="V487" s="163"/>
      <c r="W487" s="217"/>
      <c r="X487" s="161"/>
      <c r="Y487" s="161"/>
      <c r="Z487" s="161"/>
      <c r="AA487" s="161"/>
    </row>
    <row r="488" spans="4:27" s="101" customFormat="1" ht="11.25" customHeight="1" x14ac:dyDescent="0.25">
      <c r="D488" s="161"/>
      <c r="E488" s="162"/>
      <c r="F488" s="166"/>
      <c r="G488" s="162"/>
      <c r="H488" s="212"/>
      <c r="I488" s="166"/>
      <c r="J488" s="168"/>
      <c r="K488" s="161"/>
      <c r="L488" s="216"/>
      <c r="M488" s="161"/>
      <c r="N488" s="161"/>
      <c r="O488" s="216"/>
      <c r="P488" s="161"/>
      <c r="Q488" s="216"/>
      <c r="R488" s="169"/>
      <c r="S488" s="161"/>
      <c r="T488" s="169"/>
      <c r="U488" s="161"/>
      <c r="V488" s="163"/>
      <c r="W488" s="217"/>
      <c r="X488" s="161"/>
      <c r="Y488" s="161"/>
      <c r="Z488" s="161"/>
      <c r="AA488" s="161"/>
    </row>
    <row r="489" spans="4:27" s="101" customFormat="1" ht="11.25" customHeight="1" x14ac:dyDescent="0.25">
      <c r="D489" s="161"/>
      <c r="E489" s="162"/>
      <c r="F489" s="166"/>
      <c r="G489" s="162"/>
      <c r="H489" s="212"/>
      <c r="I489" s="166"/>
      <c r="J489" s="168"/>
      <c r="K489" s="161"/>
      <c r="L489" s="216"/>
      <c r="M489" s="161"/>
      <c r="N489" s="161"/>
      <c r="O489" s="216"/>
      <c r="P489" s="161"/>
      <c r="Q489" s="216"/>
      <c r="R489" s="169"/>
      <c r="S489" s="161"/>
      <c r="T489" s="169"/>
      <c r="U489" s="161"/>
      <c r="V489" s="163"/>
      <c r="W489" s="217"/>
      <c r="X489" s="161"/>
      <c r="Y489" s="161"/>
      <c r="Z489" s="161"/>
      <c r="AA489" s="161"/>
    </row>
    <row r="490" spans="4:27" s="101" customFormat="1" ht="11.25" customHeight="1" x14ac:dyDescent="0.25">
      <c r="D490" s="161"/>
      <c r="E490" s="162"/>
      <c r="F490" s="166"/>
      <c r="G490" s="162"/>
      <c r="H490" s="212"/>
      <c r="I490" s="166"/>
      <c r="J490" s="168"/>
      <c r="K490" s="161"/>
      <c r="L490" s="216"/>
      <c r="M490" s="161"/>
      <c r="N490" s="161"/>
      <c r="O490" s="216"/>
      <c r="P490" s="161"/>
      <c r="Q490" s="216"/>
      <c r="R490" s="169"/>
      <c r="S490" s="161"/>
      <c r="T490" s="169"/>
      <c r="U490" s="161"/>
      <c r="V490" s="163"/>
      <c r="W490" s="217"/>
      <c r="X490" s="161"/>
      <c r="Y490" s="161"/>
      <c r="Z490" s="161"/>
      <c r="AA490" s="161"/>
    </row>
    <row r="491" spans="4:27" s="101" customFormat="1" ht="11.25" customHeight="1" x14ac:dyDescent="0.25">
      <c r="D491" s="161"/>
      <c r="E491" s="162"/>
      <c r="F491" s="166"/>
      <c r="G491" s="162"/>
      <c r="H491" s="212"/>
      <c r="I491" s="166"/>
      <c r="J491" s="168"/>
      <c r="K491" s="161"/>
      <c r="L491" s="216"/>
      <c r="M491" s="161"/>
      <c r="N491" s="161"/>
      <c r="O491" s="216"/>
      <c r="P491" s="161"/>
      <c r="Q491" s="216"/>
      <c r="R491" s="169"/>
      <c r="S491" s="161"/>
      <c r="T491" s="169"/>
      <c r="U491" s="161"/>
      <c r="V491" s="163"/>
      <c r="W491" s="217"/>
      <c r="X491" s="161"/>
      <c r="Y491" s="161"/>
      <c r="Z491" s="161"/>
      <c r="AA491" s="161"/>
    </row>
    <row r="492" spans="4:27" s="101" customFormat="1" ht="11.25" customHeight="1" x14ac:dyDescent="0.25">
      <c r="D492" s="161"/>
      <c r="E492" s="162"/>
      <c r="F492" s="166"/>
      <c r="G492" s="162"/>
      <c r="H492" s="212"/>
      <c r="I492" s="166"/>
      <c r="J492" s="168"/>
      <c r="K492" s="161"/>
      <c r="L492" s="216"/>
      <c r="M492" s="161"/>
      <c r="N492" s="161"/>
      <c r="O492" s="216"/>
      <c r="P492" s="161"/>
      <c r="Q492" s="216"/>
      <c r="R492" s="169"/>
      <c r="S492" s="161"/>
      <c r="T492" s="169"/>
      <c r="U492" s="161"/>
      <c r="V492" s="163"/>
      <c r="W492" s="217"/>
      <c r="X492" s="161"/>
      <c r="Y492" s="161"/>
      <c r="Z492" s="161"/>
      <c r="AA492" s="161"/>
    </row>
    <row r="493" spans="4:27" s="101" customFormat="1" ht="11.25" customHeight="1" x14ac:dyDescent="0.25">
      <c r="D493" s="161"/>
      <c r="E493" s="162"/>
      <c r="F493" s="166"/>
      <c r="G493" s="162"/>
      <c r="H493" s="212"/>
      <c r="I493" s="166"/>
      <c r="J493" s="168"/>
      <c r="K493" s="161"/>
      <c r="L493" s="216"/>
      <c r="M493" s="161"/>
      <c r="N493" s="161"/>
      <c r="O493" s="216"/>
      <c r="P493" s="161"/>
      <c r="Q493" s="216"/>
      <c r="R493" s="169"/>
      <c r="S493" s="161"/>
      <c r="T493" s="169"/>
      <c r="U493" s="161"/>
      <c r="V493" s="163"/>
      <c r="W493" s="217"/>
      <c r="X493" s="161"/>
      <c r="Y493" s="161"/>
      <c r="Z493" s="161"/>
      <c r="AA493" s="161"/>
    </row>
    <row r="494" spans="4:27" s="101" customFormat="1" ht="11.25" customHeight="1" x14ac:dyDescent="0.25">
      <c r="D494" s="161"/>
      <c r="E494" s="162"/>
      <c r="F494" s="166"/>
      <c r="G494" s="162"/>
      <c r="H494" s="212"/>
      <c r="I494" s="166"/>
      <c r="J494" s="168"/>
      <c r="K494" s="161"/>
      <c r="L494" s="216"/>
      <c r="M494" s="161"/>
      <c r="N494" s="161"/>
      <c r="O494" s="216"/>
      <c r="P494" s="161"/>
      <c r="Q494" s="216"/>
      <c r="R494" s="169"/>
      <c r="S494" s="161"/>
      <c r="T494" s="169"/>
      <c r="U494" s="161"/>
      <c r="V494" s="163"/>
      <c r="W494" s="217"/>
      <c r="X494" s="161"/>
      <c r="Y494" s="161"/>
      <c r="Z494" s="161"/>
      <c r="AA494" s="161"/>
    </row>
    <row r="495" spans="4:27" s="101" customFormat="1" ht="11.25" customHeight="1" x14ac:dyDescent="0.25">
      <c r="D495" s="161"/>
      <c r="E495" s="162"/>
      <c r="F495" s="166"/>
      <c r="G495" s="162"/>
      <c r="H495" s="212"/>
      <c r="I495" s="166"/>
      <c r="J495" s="168"/>
      <c r="K495" s="161"/>
      <c r="L495" s="216"/>
      <c r="M495" s="161"/>
      <c r="N495" s="161"/>
      <c r="O495" s="216"/>
      <c r="P495" s="161"/>
      <c r="Q495" s="216"/>
      <c r="R495" s="169"/>
      <c r="S495" s="161"/>
      <c r="T495" s="169"/>
      <c r="U495" s="161"/>
      <c r="V495" s="163"/>
      <c r="W495" s="217"/>
      <c r="X495" s="161"/>
      <c r="Y495" s="161"/>
      <c r="Z495" s="161"/>
      <c r="AA495" s="161"/>
    </row>
    <row r="496" spans="4:27" s="101" customFormat="1" ht="11.25" customHeight="1" x14ac:dyDescent="0.25">
      <c r="D496" s="161"/>
      <c r="E496" s="162"/>
      <c r="F496" s="166"/>
      <c r="G496" s="162"/>
      <c r="H496" s="212"/>
      <c r="I496" s="166"/>
      <c r="J496" s="168"/>
      <c r="K496" s="161"/>
      <c r="L496" s="216"/>
      <c r="M496" s="161"/>
      <c r="N496" s="161"/>
      <c r="O496" s="216"/>
      <c r="P496" s="161"/>
      <c r="Q496" s="216"/>
      <c r="R496" s="169"/>
      <c r="S496" s="161"/>
      <c r="T496" s="169"/>
      <c r="U496" s="161"/>
      <c r="V496" s="163"/>
      <c r="W496" s="217"/>
      <c r="X496" s="161"/>
      <c r="Y496" s="161"/>
      <c r="Z496" s="161"/>
      <c r="AA496" s="161"/>
    </row>
    <row r="497" spans="4:27" s="101" customFormat="1" ht="11.25" customHeight="1" x14ac:dyDescent="0.25">
      <c r="D497" s="161"/>
      <c r="E497" s="162"/>
      <c r="F497" s="166"/>
      <c r="G497" s="162"/>
      <c r="H497" s="212"/>
      <c r="I497" s="166"/>
      <c r="J497" s="168"/>
      <c r="K497" s="161"/>
      <c r="L497" s="216"/>
      <c r="M497" s="161"/>
      <c r="N497" s="161"/>
      <c r="O497" s="216"/>
      <c r="P497" s="161"/>
      <c r="Q497" s="216"/>
      <c r="R497" s="169"/>
      <c r="S497" s="161"/>
      <c r="T497" s="169"/>
      <c r="U497" s="161"/>
      <c r="V497" s="163"/>
      <c r="W497" s="217"/>
      <c r="X497" s="161"/>
      <c r="Y497" s="161"/>
      <c r="Z497" s="161"/>
      <c r="AA497" s="161"/>
    </row>
    <row r="498" spans="4:27" s="101" customFormat="1" ht="11.25" customHeight="1" x14ac:dyDescent="0.25">
      <c r="D498" s="161"/>
      <c r="E498" s="162"/>
      <c r="F498" s="166"/>
      <c r="G498" s="162"/>
      <c r="H498" s="212"/>
      <c r="I498" s="166"/>
      <c r="J498" s="168"/>
      <c r="K498" s="161"/>
      <c r="L498" s="216"/>
      <c r="M498" s="161"/>
      <c r="N498" s="161"/>
      <c r="O498" s="216"/>
      <c r="P498" s="161"/>
      <c r="Q498" s="216"/>
      <c r="R498" s="169"/>
      <c r="S498" s="161"/>
      <c r="T498" s="169"/>
      <c r="U498" s="161"/>
      <c r="V498" s="163"/>
      <c r="W498" s="217"/>
      <c r="X498" s="161"/>
      <c r="Y498" s="161"/>
      <c r="Z498" s="161"/>
      <c r="AA498" s="161"/>
    </row>
    <row r="499" spans="4:27" s="101" customFormat="1" ht="11.25" customHeight="1" x14ac:dyDescent="0.25">
      <c r="D499" s="161"/>
      <c r="E499" s="162"/>
      <c r="F499" s="166"/>
      <c r="G499" s="162"/>
      <c r="H499" s="212"/>
      <c r="I499" s="166"/>
      <c r="J499" s="168"/>
      <c r="K499" s="161"/>
      <c r="L499" s="216"/>
      <c r="M499" s="161"/>
      <c r="N499" s="161"/>
      <c r="O499" s="216"/>
      <c r="P499" s="161"/>
      <c r="Q499" s="216"/>
      <c r="R499" s="169"/>
      <c r="S499" s="161"/>
      <c r="T499" s="169"/>
      <c r="U499" s="161"/>
      <c r="V499" s="163"/>
      <c r="W499" s="217"/>
      <c r="X499" s="161"/>
      <c r="Y499" s="161"/>
      <c r="Z499" s="161"/>
      <c r="AA499" s="161"/>
    </row>
    <row r="500" spans="4:27" s="101" customFormat="1" ht="11.25" customHeight="1" x14ac:dyDescent="0.25">
      <c r="D500" s="161"/>
      <c r="E500" s="162"/>
      <c r="F500" s="166"/>
      <c r="G500" s="162"/>
      <c r="H500" s="212"/>
      <c r="I500" s="166"/>
      <c r="J500" s="168"/>
      <c r="K500" s="161"/>
      <c r="L500" s="216"/>
      <c r="M500" s="161"/>
      <c r="N500" s="161"/>
      <c r="O500" s="216"/>
      <c r="P500" s="161"/>
      <c r="Q500" s="216"/>
      <c r="R500" s="169"/>
      <c r="S500" s="161"/>
      <c r="T500" s="169"/>
      <c r="U500" s="161"/>
      <c r="V500" s="163"/>
      <c r="W500" s="217"/>
      <c r="X500" s="161"/>
      <c r="Y500" s="161"/>
      <c r="Z500" s="161"/>
      <c r="AA500" s="161"/>
    </row>
    <row r="501" spans="4:27" s="101" customFormat="1" ht="11.25" customHeight="1" x14ac:dyDescent="0.25">
      <c r="D501" s="161"/>
      <c r="E501" s="162"/>
      <c r="F501" s="166"/>
      <c r="G501" s="162"/>
      <c r="H501" s="212"/>
      <c r="I501" s="166"/>
      <c r="J501" s="168"/>
      <c r="K501" s="161"/>
      <c r="L501" s="216"/>
      <c r="M501" s="161"/>
      <c r="N501" s="161"/>
      <c r="O501" s="216"/>
      <c r="P501" s="161"/>
      <c r="Q501" s="216"/>
      <c r="R501" s="169"/>
      <c r="S501" s="161"/>
      <c r="T501" s="169"/>
      <c r="U501" s="161"/>
      <c r="V501" s="163"/>
      <c r="W501" s="217"/>
      <c r="X501" s="161"/>
      <c r="Y501" s="161"/>
      <c r="Z501" s="161"/>
      <c r="AA501" s="161"/>
    </row>
    <row r="502" spans="4:27" s="101" customFormat="1" ht="11.25" customHeight="1" x14ac:dyDescent="0.25">
      <c r="D502" s="161"/>
      <c r="E502" s="162"/>
      <c r="F502" s="166"/>
      <c r="G502" s="162"/>
      <c r="H502" s="212"/>
      <c r="I502" s="166"/>
      <c r="J502" s="168"/>
      <c r="K502" s="161"/>
      <c r="L502" s="216"/>
      <c r="M502" s="161"/>
      <c r="N502" s="161"/>
      <c r="O502" s="216"/>
      <c r="P502" s="161"/>
      <c r="Q502" s="216"/>
      <c r="R502" s="169"/>
      <c r="S502" s="161"/>
      <c r="T502" s="169"/>
      <c r="U502" s="161"/>
      <c r="V502" s="163"/>
      <c r="W502" s="217"/>
      <c r="X502" s="161"/>
      <c r="Y502" s="161"/>
      <c r="Z502" s="161"/>
      <c r="AA502" s="161"/>
    </row>
    <row r="503" spans="4:27" s="101" customFormat="1" ht="11.25" customHeight="1" x14ac:dyDescent="0.25">
      <c r="D503" s="161"/>
      <c r="E503" s="162"/>
      <c r="F503" s="166"/>
      <c r="G503" s="162"/>
      <c r="H503" s="212"/>
      <c r="I503" s="166"/>
      <c r="J503" s="168"/>
      <c r="K503" s="161"/>
      <c r="L503" s="216"/>
      <c r="M503" s="161"/>
      <c r="N503" s="161"/>
      <c r="O503" s="216"/>
      <c r="P503" s="161"/>
      <c r="Q503" s="216"/>
      <c r="R503" s="169"/>
      <c r="S503" s="161"/>
      <c r="T503" s="169"/>
      <c r="U503" s="161"/>
      <c r="V503" s="163"/>
      <c r="W503" s="217"/>
      <c r="X503" s="161"/>
      <c r="Y503" s="161"/>
      <c r="Z503" s="161"/>
      <c r="AA503" s="161"/>
    </row>
    <row r="504" spans="4:27" s="101" customFormat="1" ht="11.25" customHeight="1" x14ac:dyDescent="0.25">
      <c r="D504" s="161"/>
      <c r="E504" s="162"/>
      <c r="F504" s="166"/>
      <c r="G504" s="162"/>
      <c r="H504" s="212"/>
      <c r="I504" s="166"/>
      <c r="J504" s="168"/>
      <c r="K504" s="161"/>
      <c r="L504" s="216"/>
      <c r="M504" s="161"/>
      <c r="N504" s="161"/>
      <c r="O504" s="216"/>
      <c r="P504" s="161"/>
      <c r="Q504" s="216"/>
      <c r="R504" s="169"/>
      <c r="S504" s="161"/>
      <c r="T504" s="169"/>
      <c r="U504" s="161"/>
      <c r="V504" s="163"/>
      <c r="W504" s="217"/>
      <c r="X504" s="161"/>
      <c r="Y504" s="161"/>
      <c r="Z504" s="161"/>
      <c r="AA504" s="161"/>
    </row>
    <row r="505" spans="4:27" s="101" customFormat="1" ht="11.25" customHeight="1" x14ac:dyDescent="0.25">
      <c r="D505" s="161"/>
      <c r="E505" s="162"/>
      <c r="F505" s="166"/>
      <c r="G505" s="162"/>
      <c r="H505" s="212"/>
      <c r="I505" s="166"/>
      <c r="J505" s="168"/>
      <c r="K505" s="161"/>
      <c r="L505" s="216"/>
      <c r="M505" s="161"/>
      <c r="N505" s="161"/>
      <c r="O505" s="216"/>
      <c r="P505" s="161"/>
      <c r="Q505" s="216"/>
      <c r="R505" s="169"/>
      <c r="S505" s="161"/>
      <c r="T505" s="169"/>
      <c r="U505" s="161"/>
      <c r="V505" s="163"/>
      <c r="W505" s="217"/>
      <c r="X505" s="161"/>
      <c r="Y505" s="161"/>
      <c r="Z505" s="161"/>
      <c r="AA505" s="161"/>
    </row>
    <row r="506" spans="4:27" s="101" customFormat="1" ht="11.25" customHeight="1" x14ac:dyDescent="0.25">
      <c r="D506" s="161"/>
      <c r="E506" s="162"/>
      <c r="F506" s="166"/>
      <c r="G506" s="162"/>
      <c r="H506" s="212"/>
      <c r="I506" s="166"/>
      <c r="J506" s="168"/>
      <c r="K506" s="161"/>
      <c r="L506" s="216"/>
      <c r="M506" s="161"/>
      <c r="N506" s="161"/>
      <c r="O506" s="216"/>
      <c r="P506" s="161"/>
      <c r="Q506" s="216"/>
      <c r="R506" s="169"/>
      <c r="S506" s="161"/>
      <c r="T506" s="169"/>
      <c r="U506" s="161"/>
      <c r="V506" s="163"/>
      <c r="W506" s="217"/>
      <c r="X506" s="161"/>
      <c r="Y506" s="161"/>
      <c r="Z506" s="161"/>
      <c r="AA506" s="161"/>
    </row>
    <row r="507" spans="4:27" s="101" customFormat="1" ht="11.25" customHeight="1" x14ac:dyDescent="0.25">
      <c r="D507" s="161"/>
      <c r="E507" s="162"/>
      <c r="F507" s="166"/>
      <c r="G507" s="162"/>
      <c r="H507" s="212"/>
      <c r="I507" s="166"/>
      <c r="J507" s="168"/>
      <c r="K507" s="161"/>
      <c r="L507" s="216"/>
      <c r="M507" s="161"/>
      <c r="N507" s="161"/>
      <c r="O507" s="216"/>
      <c r="P507" s="161"/>
      <c r="Q507" s="216"/>
      <c r="R507" s="169"/>
      <c r="S507" s="161"/>
      <c r="T507" s="169"/>
      <c r="U507" s="161"/>
      <c r="V507" s="163"/>
      <c r="W507" s="217"/>
      <c r="X507" s="161"/>
      <c r="Y507" s="161"/>
      <c r="Z507" s="161"/>
      <c r="AA507" s="161"/>
    </row>
    <row r="508" spans="4:27" s="101" customFormat="1" ht="11.25" customHeight="1" x14ac:dyDescent="0.25">
      <c r="D508" s="161"/>
      <c r="E508" s="162"/>
      <c r="F508" s="166"/>
      <c r="G508" s="162"/>
      <c r="H508" s="212"/>
      <c r="I508" s="166"/>
      <c r="J508" s="168"/>
      <c r="K508" s="161"/>
      <c r="L508" s="216"/>
      <c r="M508" s="161"/>
      <c r="N508" s="161"/>
      <c r="O508" s="216"/>
      <c r="P508" s="161"/>
      <c r="Q508" s="216"/>
      <c r="R508" s="169"/>
      <c r="S508" s="161"/>
      <c r="T508" s="169"/>
      <c r="U508" s="161"/>
      <c r="V508" s="163"/>
      <c r="W508" s="217"/>
      <c r="X508" s="161"/>
      <c r="Y508" s="161"/>
      <c r="Z508" s="161"/>
      <c r="AA508" s="161"/>
    </row>
    <row r="509" spans="4:27" s="101" customFormat="1" ht="11.25" customHeight="1" x14ac:dyDescent="0.25">
      <c r="D509" s="161"/>
      <c r="E509" s="162"/>
      <c r="F509" s="166"/>
      <c r="G509" s="162"/>
      <c r="H509" s="212"/>
      <c r="I509" s="166"/>
      <c r="J509" s="168"/>
      <c r="K509" s="161"/>
      <c r="L509" s="216"/>
      <c r="M509" s="161"/>
      <c r="N509" s="161"/>
      <c r="O509" s="216"/>
      <c r="P509" s="161"/>
      <c r="Q509" s="216"/>
      <c r="R509" s="169"/>
      <c r="S509" s="161"/>
      <c r="T509" s="169"/>
      <c r="U509" s="161"/>
      <c r="V509" s="163"/>
      <c r="W509" s="217"/>
      <c r="X509" s="161"/>
      <c r="Y509" s="161"/>
      <c r="Z509" s="161"/>
      <c r="AA509" s="161"/>
    </row>
    <row r="510" spans="4:27" s="101" customFormat="1" ht="11.25" customHeight="1" x14ac:dyDescent="0.25">
      <c r="D510" s="161"/>
      <c r="E510" s="162"/>
      <c r="F510" s="166"/>
      <c r="G510" s="162"/>
      <c r="H510" s="212"/>
      <c r="I510" s="166"/>
      <c r="J510" s="168"/>
      <c r="K510" s="161"/>
      <c r="L510" s="216"/>
      <c r="M510" s="161"/>
      <c r="N510" s="161"/>
      <c r="O510" s="216"/>
      <c r="P510" s="161"/>
      <c r="Q510" s="216"/>
      <c r="R510" s="169"/>
      <c r="S510" s="161"/>
      <c r="T510" s="169"/>
      <c r="U510" s="161"/>
      <c r="V510" s="163"/>
      <c r="W510" s="217"/>
      <c r="X510" s="161"/>
      <c r="Y510" s="161"/>
      <c r="Z510" s="161"/>
      <c r="AA510" s="161"/>
    </row>
    <row r="511" spans="4:27" s="101" customFormat="1" ht="11.25" customHeight="1" x14ac:dyDescent="0.25">
      <c r="D511" s="161"/>
      <c r="E511" s="162"/>
      <c r="F511" s="166"/>
      <c r="G511" s="162"/>
      <c r="H511" s="212"/>
      <c r="I511" s="166"/>
      <c r="J511" s="168"/>
      <c r="K511" s="161"/>
      <c r="L511" s="216"/>
      <c r="M511" s="161"/>
      <c r="N511" s="161"/>
      <c r="O511" s="216"/>
      <c r="P511" s="161"/>
      <c r="Q511" s="216"/>
      <c r="R511" s="169"/>
      <c r="S511" s="161"/>
      <c r="T511" s="169"/>
      <c r="U511" s="161"/>
      <c r="V511" s="163"/>
      <c r="W511" s="217"/>
      <c r="X511" s="161"/>
      <c r="Y511" s="161"/>
      <c r="Z511" s="161"/>
      <c r="AA511" s="161"/>
    </row>
    <row r="512" spans="4:27" s="101" customFormat="1" ht="11.25" customHeight="1" x14ac:dyDescent="0.25">
      <c r="D512" s="161"/>
      <c r="E512" s="162"/>
      <c r="F512" s="166"/>
      <c r="G512" s="162"/>
      <c r="H512" s="212"/>
      <c r="I512" s="166"/>
      <c r="J512" s="168"/>
      <c r="K512" s="161"/>
      <c r="L512" s="216"/>
      <c r="M512" s="161"/>
      <c r="N512" s="161"/>
      <c r="O512" s="216"/>
      <c r="P512" s="161"/>
      <c r="Q512" s="216"/>
      <c r="R512" s="169"/>
      <c r="S512" s="161"/>
      <c r="T512" s="169"/>
      <c r="U512" s="161"/>
      <c r="V512" s="163"/>
      <c r="W512" s="217"/>
      <c r="X512" s="161"/>
      <c r="Y512" s="161"/>
      <c r="Z512" s="161"/>
      <c r="AA512" s="161"/>
    </row>
    <row r="513" spans="4:27" s="101" customFormat="1" ht="11.25" customHeight="1" x14ac:dyDescent="0.25">
      <c r="D513" s="161"/>
      <c r="E513" s="162"/>
      <c r="F513" s="166"/>
      <c r="G513" s="162"/>
      <c r="H513" s="212"/>
      <c r="I513" s="166"/>
      <c r="J513" s="168"/>
      <c r="K513" s="161"/>
      <c r="L513" s="216"/>
      <c r="M513" s="161"/>
      <c r="N513" s="161"/>
      <c r="O513" s="216"/>
      <c r="P513" s="161"/>
      <c r="Q513" s="216"/>
      <c r="R513" s="169"/>
      <c r="S513" s="161"/>
      <c r="T513" s="169"/>
      <c r="U513" s="161"/>
      <c r="V513" s="163"/>
      <c r="W513" s="217"/>
      <c r="X513" s="161"/>
      <c r="Y513" s="161"/>
      <c r="Z513" s="161"/>
      <c r="AA513" s="161"/>
    </row>
    <row r="514" spans="4:27" s="101" customFormat="1" ht="11.25" customHeight="1" x14ac:dyDescent="0.25">
      <c r="D514" s="161"/>
      <c r="E514" s="162"/>
      <c r="F514" s="166"/>
      <c r="G514" s="162"/>
      <c r="H514" s="212"/>
      <c r="I514" s="166"/>
      <c r="J514" s="168"/>
      <c r="K514" s="161"/>
      <c r="L514" s="216"/>
      <c r="M514" s="161"/>
      <c r="N514" s="161"/>
      <c r="O514" s="216"/>
      <c r="P514" s="161"/>
      <c r="Q514" s="216"/>
      <c r="R514" s="169"/>
      <c r="S514" s="161"/>
      <c r="T514" s="169"/>
      <c r="U514" s="161"/>
      <c r="V514" s="163"/>
      <c r="W514" s="217"/>
      <c r="X514" s="161"/>
      <c r="Y514" s="161"/>
      <c r="Z514" s="161"/>
      <c r="AA514" s="161"/>
    </row>
    <row r="515" spans="4:27" s="101" customFormat="1" ht="11.25" customHeight="1" x14ac:dyDescent="0.25">
      <c r="D515" s="161"/>
      <c r="E515" s="162"/>
      <c r="F515" s="166"/>
      <c r="G515" s="162"/>
      <c r="H515" s="212"/>
      <c r="I515" s="166"/>
      <c r="J515" s="168"/>
      <c r="K515" s="161"/>
      <c r="L515" s="216"/>
      <c r="M515" s="161"/>
      <c r="N515" s="161"/>
      <c r="O515" s="216"/>
      <c r="P515" s="161"/>
      <c r="Q515" s="216"/>
      <c r="R515" s="169"/>
      <c r="S515" s="161"/>
      <c r="T515" s="169"/>
      <c r="U515" s="161"/>
      <c r="V515" s="163"/>
      <c r="W515" s="217"/>
      <c r="X515" s="161"/>
      <c r="Y515" s="161"/>
      <c r="Z515" s="161"/>
      <c r="AA515" s="161"/>
    </row>
    <row r="516" spans="4:27" s="101" customFormat="1" ht="11.25" customHeight="1" x14ac:dyDescent="0.25">
      <c r="D516" s="161"/>
      <c r="E516" s="162"/>
      <c r="F516" s="166"/>
      <c r="G516" s="162"/>
      <c r="H516" s="212"/>
      <c r="I516" s="166"/>
      <c r="J516" s="168"/>
      <c r="K516" s="161"/>
      <c r="L516" s="216"/>
      <c r="M516" s="161"/>
      <c r="N516" s="161"/>
      <c r="O516" s="216"/>
      <c r="P516" s="161"/>
      <c r="Q516" s="216"/>
      <c r="R516" s="169"/>
      <c r="S516" s="161"/>
      <c r="T516" s="169"/>
      <c r="U516" s="161"/>
      <c r="V516" s="163"/>
      <c r="W516" s="217"/>
      <c r="X516" s="161"/>
      <c r="Y516" s="161"/>
      <c r="Z516" s="161"/>
      <c r="AA516" s="161"/>
    </row>
    <row r="517" spans="4:27" s="101" customFormat="1" ht="11.25" customHeight="1" x14ac:dyDescent="0.25">
      <c r="D517" s="161"/>
      <c r="E517" s="162"/>
      <c r="F517" s="166"/>
      <c r="G517" s="162"/>
      <c r="H517" s="212"/>
      <c r="I517" s="166"/>
      <c r="J517" s="168"/>
      <c r="K517" s="161"/>
      <c r="L517" s="216"/>
      <c r="M517" s="161"/>
      <c r="N517" s="161"/>
      <c r="O517" s="216"/>
      <c r="P517" s="161"/>
      <c r="Q517" s="216"/>
      <c r="R517" s="169"/>
      <c r="S517" s="161"/>
      <c r="T517" s="169"/>
      <c r="U517" s="161"/>
      <c r="V517" s="163"/>
      <c r="W517" s="217"/>
      <c r="X517" s="161"/>
      <c r="Y517" s="161"/>
      <c r="Z517" s="161"/>
      <c r="AA517" s="161"/>
    </row>
    <row r="518" spans="4:27" s="101" customFormat="1" ht="11.25" customHeight="1" x14ac:dyDescent="0.25">
      <c r="D518" s="161"/>
      <c r="E518" s="162"/>
      <c r="F518" s="166"/>
      <c r="G518" s="162"/>
      <c r="H518" s="212"/>
      <c r="I518" s="166"/>
      <c r="J518" s="168"/>
      <c r="K518" s="161"/>
      <c r="L518" s="216"/>
      <c r="M518" s="161"/>
      <c r="N518" s="161"/>
      <c r="O518" s="216"/>
      <c r="P518" s="161"/>
      <c r="Q518" s="216"/>
      <c r="R518" s="169"/>
      <c r="S518" s="161"/>
      <c r="T518" s="169"/>
      <c r="U518" s="161"/>
      <c r="V518" s="163"/>
      <c r="W518" s="217"/>
      <c r="X518" s="161"/>
      <c r="Y518" s="161"/>
      <c r="Z518" s="161"/>
      <c r="AA518" s="161"/>
    </row>
    <row r="519" spans="4:27" s="101" customFormat="1" ht="11.25" customHeight="1" x14ac:dyDescent="0.25">
      <c r="D519" s="161"/>
      <c r="E519" s="162"/>
      <c r="F519" s="166"/>
      <c r="G519" s="162"/>
      <c r="H519" s="212"/>
      <c r="I519" s="166"/>
      <c r="J519" s="168"/>
      <c r="K519" s="161"/>
      <c r="L519" s="216"/>
      <c r="M519" s="161"/>
      <c r="N519" s="161"/>
      <c r="O519" s="216"/>
      <c r="P519" s="161"/>
      <c r="Q519" s="216"/>
      <c r="R519" s="169"/>
      <c r="S519" s="161"/>
      <c r="T519" s="169"/>
      <c r="U519" s="161"/>
      <c r="V519" s="163"/>
      <c r="W519" s="217"/>
      <c r="X519" s="161"/>
      <c r="Y519" s="161"/>
      <c r="Z519" s="161"/>
      <c r="AA519" s="161"/>
    </row>
    <row r="520" spans="4:27" s="101" customFormat="1" ht="11.25" customHeight="1" x14ac:dyDescent="0.25">
      <c r="D520" s="161"/>
      <c r="E520" s="162"/>
      <c r="F520" s="166"/>
      <c r="G520" s="162"/>
      <c r="H520" s="212"/>
      <c r="I520" s="166"/>
      <c r="J520" s="168"/>
      <c r="K520" s="161"/>
      <c r="L520" s="216"/>
      <c r="M520" s="161"/>
      <c r="N520" s="161"/>
      <c r="O520" s="216"/>
      <c r="P520" s="161"/>
      <c r="Q520" s="216"/>
      <c r="R520" s="169"/>
      <c r="S520" s="161"/>
      <c r="T520" s="169"/>
      <c r="U520" s="161"/>
      <c r="V520" s="163"/>
      <c r="W520" s="217"/>
      <c r="X520" s="161"/>
      <c r="Y520" s="161"/>
      <c r="Z520" s="161"/>
      <c r="AA520" s="161"/>
    </row>
    <row r="521" spans="4:27" s="101" customFormat="1" ht="11.25" customHeight="1" x14ac:dyDescent="0.25">
      <c r="D521" s="161"/>
      <c r="E521" s="162"/>
      <c r="F521" s="166"/>
      <c r="G521" s="162"/>
      <c r="H521" s="212"/>
      <c r="I521" s="166"/>
      <c r="J521" s="168"/>
      <c r="K521" s="161"/>
      <c r="L521" s="216"/>
      <c r="M521" s="161"/>
      <c r="N521" s="161"/>
      <c r="O521" s="216"/>
      <c r="P521" s="161"/>
      <c r="Q521" s="216"/>
      <c r="R521" s="169"/>
      <c r="S521" s="161"/>
      <c r="T521" s="169"/>
      <c r="U521" s="161"/>
      <c r="V521" s="163"/>
      <c r="W521" s="217"/>
      <c r="X521" s="161"/>
      <c r="Y521" s="161"/>
      <c r="Z521" s="161"/>
      <c r="AA521" s="161"/>
    </row>
    <row r="522" spans="4:27" s="101" customFormat="1" ht="11.25" customHeight="1" x14ac:dyDescent="0.25">
      <c r="D522" s="161"/>
      <c r="E522" s="162"/>
      <c r="F522" s="166"/>
      <c r="G522" s="162"/>
      <c r="H522" s="212"/>
      <c r="I522" s="166"/>
      <c r="J522" s="168"/>
      <c r="K522" s="161"/>
      <c r="L522" s="216"/>
      <c r="M522" s="161"/>
      <c r="N522" s="161"/>
      <c r="O522" s="216"/>
      <c r="P522" s="161"/>
      <c r="Q522" s="216"/>
      <c r="R522" s="169"/>
      <c r="S522" s="161"/>
      <c r="T522" s="169"/>
      <c r="U522" s="161"/>
      <c r="V522" s="163"/>
      <c r="W522" s="217"/>
      <c r="X522" s="161"/>
      <c r="Y522" s="161"/>
      <c r="Z522" s="161"/>
      <c r="AA522" s="161"/>
    </row>
    <row r="523" spans="4:27" s="101" customFormat="1" ht="11.25" customHeight="1" x14ac:dyDescent="0.25">
      <c r="D523" s="161"/>
      <c r="E523" s="162"/>
      <c r="F523" s="166"/>
      <c r="G523" s="162"/>
      <c r="H523" s="212"/>
      <c r="I523" s="166"/>
      <c r="J523" s="168"/>
      <c r="K523" s="161"/>
      <c r="L523" s="216"/>
      <c r="M523" s="161"/>
      <c r="N523" s="161"/>
      <c r="O523" s="216"/>
      <c r="P523" s="161"/>
      <c r="Q523" s="216"/>
      <c r="R523" s="169"/>
      <c r="S523" s="161"/>
      <c r="T523" s="169"/>
      <c r="U523" s="161"/>
      <c r="V523" s="163"/>
      <c r="W523" s="217"/>
      <c r="X523" s="161"/>
      <c r="Y523" s="161"/>
      <c r="Z523" s="161"/>
      <c r="AA523" s="161"/>
    </row>
    <row r="524" spans="4:27" s="101" customFormat="1" ht="11.25" customHeight="1" x14ac:dyDescent="0.25">
      <c r="D524" s="161"/>
      <c r="E524" s="162"/>
      <c r="F524" s="166"/>
      <c r="G524" s="162"/>
      <c r="H524" s="212"/>
      <c r="I524" s="166"/>
      <c r="J524" s="168"/>
      <c r="K524" s="161"/>
      <c r="L524" s="216"/>
      <c r="M524" s="161"/>
      <c r="N524" s="161"/>
      <c r="O524" s="216"/>
      <c r="P524" s="161"/>
      <c r="Q524" s="216"/>
      <c r="R524" s="169"/>
      <c r="S524" s="161"/>
      <c r="T524" s="169"/>
      <c r="U524" s="161"/>
      <c r="V524" s="163"/>
      <c r="W524" s="217"/>
      <c r="X524" s="161"/>
      <c r="Y524" s="161"/>
      <c r="Z524" s="161"/>
      <c r="AA524" s="161"/>
    </row>
    <row r="525" spans="4:27" s="101" customFormat="1" ht="11.25" customHeight="1" x14ac:dyDescent="0.25">
      <c r="D525" s="161"/>
      <c r="E525" s="162"/>
      <c r="F525" s="166"/>
      <c r="G525" s="162"/>
      <c r="H525" s="212"/>
      <c r="I525" s="166"/>
      <c r="J525" s="168"/>
      <c r="K525" s="161"/>
      <c r="L525" s="216"/>
      <c r="M525" s="161"/>
      <c r="N525" s="161"/>
      <c r="O525" s="216"/>
      <c r="P525" s="161"/>
      <c r="Q525" s="216"/>
      <c r="R525" s="169"/>
      <c r="S525" s="161"/>
      <c r="T525" s="169"/>
      <c r="U525" s="161"/>
      <c r="V525" s="163"/>
      <c r="W525" s="217"/>
      <c r="X525" s="161"/>
      <c r="Y525" s="161"/>
      <c r="Z525" s="161"/>
      <c r="AA525" s="161"/>
    </row>
    <row r="526" spans="4:27" s="101" customFormat="1" ht="11.25" customHeight="1" x14ac:dyDescent="0.25">
      <c r="D526" s="161"/>
      <c r="E526" s="162"/>
      <c r="F526" s="166"/>
      <c r="G526" s="162"/>
      <c r="H526" s="212"/>
      <c r="I526" s="166"/>
      <c r="J526" s="168"/>
      <c r="K526" s="161"/>
      <c r="L526" s="216"/>
      <c r="M526" s="161"/>
      <c r="N526" s="161"/>
      <c r="O526" s="216"/>
      <c r="P526" s="161"/>
      <c r="Q526" s="216"/>
      <c r="R526" s="169"/>
      <c r="S526" s="161"/>
      <c r="T526" s="169"/>
      <c r="U526" s="161"/>
      <c r="V526" s="163"/>
      <c r="W526" s="217"/>
      <c r="X526" s="161"/>
      <c r="Y526" s="161"/>
      <c r="Z526" s="161"/>
      <c r="AA526" s="161"/>
    </row>
    <row r="527" spans="4:27" s="101" customFormat="1" ht="11.25" customHeight="1" x14ac:dyDescent="0.25">
      <c r="D527" s="161"/>
      <c r="E527" s="162"/>
      <c r="F527" s="166"/>
      <c r="G527" s="162"/>
      <c r="H527" s="212"/>
      <c r="I527" s="166"/>
      <c r="J527" s="168"/>
      <c r="K527" s="161"/>
      <c r="L527" s="216"/>
      <c r="M527" s="161"/>
      <c r="N527" s="161"/>
      <c r="O527" s="216"/>
      <c r="P527" s="161"/>
      <c r="Q527" s="216"/>
      <c r="R527" s="169"/>
      <c r="S527" s="161"/>
      <c r="T527" s="169"/>
      <c r="U527" s="161"/>
      <c r="V527" s="163"/>
      <c r="W527" s="217"/>
      <c r="X527" s="161"/>
      <c r="Y527" s="161"/>
      <c r="Z527" s="161"/>
      <c r="AA527" s="161"/>
    </row>
    <row r="528" spans="4:27" s="101" customFormat="1" ht="11.25" customHeight="1" x14ac:dyDescent="0.25">
      <c r="D528" s="161"/>
      <c r="E528" s="162"/>
      <c r="F528" s="166"/>
      <c r="G528" s="162"/>
      <c r="H528" s="212"/>
      <c r="I528" s="166"/>
      <c r="J528" s="168"/>
      <c r="K528" s="161"/>
      <c r="L528" s="216"/>
      <c r="M528" s="161"/>
      <c r="N528" s="161"/>
      <c r="O528" s="216"/>
      <c r="P528" s="161"/>
      <c r="Q528" s="216"/>
      <c r="R528" s="169"/>
      <c r="S528" s="161"/>
      <c r="T528" s="169"/>
      <c r="U528" s="161"/>
      <c r="V528" s="163"/>
      <c r="W528" s="217"/>
      <c r="X528" s="161"/>
      <c r="Y528" s="161"/>
      <c r="Z528" s="161"/>
      <c r="AA528" s="161"/>
    </row>
    <row r="529" spans="4:27" s="101" customFormat="1" ht="11.25" customHeight="1" x14ac:dyDescent="0.25">
      <c r="D529" s="161"/>
      <c r="E529" s="162"/>
      <c r="F529" s="166"/>
      <c r="G529" s="162"/>
      <c r="H529" s="212"/>
      <c r="I529" s="166"/>
      <c r="J529" s="168"/>
      <c r="K529" s="161"/>
      <c r="L529" s="216"/>
      <c r="M529" s="161"/>
      <c r="N529" s="161"/>
      <c r="O529" s="216"/>
      <c r="P529" s="161"/>
      <c r="Q529" s="216"/>
      <c r="R529" s="169"/>
      <c r="S529" s="161"/>
      <c r="T529" s="169"/>
      <c r="U529" s="161"/>
      <c r="V529" s="163"/>
      <c r="W529" s="217"/>
      <c r="X529" s="161"/>
      <c r="Y529" s="161"/>
      <c r="Z529" s="161"/>
      <c r="AA529" s="161"/>
    </row>
    <row r="530" spans="4:27" s="101" customFormat="1" ht="11.25" customHeight="1" x14ac:dyDescent="0.25">
      <c r="D530" s="161"/>
      <c r="E530" s="162"/>
      <c r="F530" s="166"/>
      <c r="G530" s="162"/>
      <c r="H530" s="212"/>
      <c r="I530" s="166"/>
      <c r="J530" s="168"/>
      <c r="K530" s="161"/>
      <c r="L530" s="216"/>
      <c r="M530" s="161"/>
      <c r="N530" s="161"/>
      <c r="O530" s="216"/>
      <c r="P530" s="161"/>
      <c r="Q530" s="216"/>
      <c r="R530" s="169"/>
      <c r="S530" s="161"/>
      <c r="T530" s="169"/>
      <c r="U530" s="161"/>
      <c r="V530" s="163"/>
      <c r="W530" s="217"/>
      <c r="X530" s="161"/>
      <c r="Y530" s="161"/>
      <c r="Z530" s="161"/>
      <c r="AA530" s="161"/>
    </row>
    <row r="531" spans="4:27" s="101" customFormat="1" ht="11.25" customHeight="1" x14ac:dyDescent="0.25">
      <c r="D531" s="161"/>
      <c r="E531" s="162"/>
      <c r="F531" s="166"/>
      <c r="G531" s="162"/>
      <c r="H531" s="212"/>
      <c r="I531" s="166"/>
      <c r="J531" s="168"/>
      <c r="K531" s="161"/>
      <c r="L531" s="216"/>
      <c r="M531" s="161"/>
      <c r="N531" s="161"/>
      <c r="O531" s="216"/>
      <c r="P531" s="161"/>
      <c r="Q531" s="216"/>
      <c r="R531" s="169"/>
      <c r="S531" s="161"/>
      <c r="T531" s="169"/>
      <c r="U531" s="161"/>
      <c r="V531" s="163"/>
      <c r="W531" s="217"/>
      <c r="X531" s="161"/>
      <c r="Y531" s="161"/>
      <c r="Z531" s="161"/>
      <c r="AA531" s="161"/>
    </row>
    <row r="532" spans="4:27" s="101" customFormat="1" ht="11.25" customHeight="1" x14ac:dyDescent="0.25">
      <c r="D532" s="161"/>
      <c r="E532" s="162"/>
      <c r="F532" s="166"/>
      <c r="G532" s="162"/>
      <c r="H532" s="212"/>
      <c r="I532" s="166"/>
      <c r="J532" s="168"/>
      <c r="K532" s="161"/>
      <c r="L532" s="216"/>
      <c r="M532" s="161"/>
      <c r="N532" s="161"/>
      <c r="O532" s="216"/>
      <c r="P532" s="161"/>
      <c r="Q532" s="216"/>
      <c r="R532" s="169"/>
      <c r="S532" s="161"/>
      <c r="T532" s="169"/>
      <c r="U532" s="161"/>
      <c r="V532" s="163"/>
      <c r="W532" s="217"/>
      <c r="X532" s="161"/>
      <c r="Y532" s="161"/>
      <c r="Z532" s="161"/>
      <c r="AA532" s="161"/>
    </row>
    <row r="533" spans="4:27" s="101" customFormat="1" ht="11.25" customHeight="1" x14ac:dyDescent="0.25">
      <c r="D533" s="161"/>
      <c r="E533" s="162"/>
      <c r="F533" s="166"/>
      <c r="G533" s="162"/>
      <c r="H533" s="212"/>
      <c r="I533" s="166"/>
      <c r="J533" s="168"/>
      <c r="K533" s="161"/>
      <c r="L533" s="216"/>
      <c r="M533" s="161"/>
      <c r="N533" s="161"/>
      <c r="O533" s="216"/>
      <c r="P533" s="161"/>
      <c r="Q533" s="216"/>
      <c r="R533" s="169"/>
      <c r="S533" s="161"/>
      <c r="T533" s="169"/>
      <c r="U533" s="161"/>
      <c r="V533" s="163"/>
      <c r="W533" s="217"/>
      <c r="X533" s="161"/>
      <c r="Y533" s="161"/>
      <c r="Z533" s="161"/>
      <c r="AA533" s="161"/>
    </row>
    <row r="534" spans="4:27" s="101" customFormat="1" ht="11.25" customHeight="1" x14ac:dyDescent="0.25">
      <c r="D534" s="161"/>
      <c r="E534" s="162"/>
      <c r="F534" s="166"/>
      <c r="G534" s="162"/>
      <c r="H534" s="212"/>
      <c r="I534" s="166"/>
      <c r="J534" s="168"/>
      <c r="K534" s="161"/>
      <c r="L534" s="216"/>
      <c r="M534" s="161"/>
      <c r="N534" s="161"/>
      <c r="O534" s="216"/>
      <c r="P534" s="161"/>
      <c r="Q534" s="216"/>
      <c r="R534" s="169"/>
      <c r="S534" s="161"/>
      <c r="T534" s="169"/>
      <c r="U534" s="161"/>
      <c r="V534" s="163"/>
      <c r="W534" s="217"/>
      <c r="X534" s="161"/>
      <c r="Y534" s="161"/>
      <c r="Z534" s="161"/>
      <c r="AA534" s="161"/>
    </row>
    <row r="535" spans="4:27" s="101" customFormat="1" ht="11.25" customHeight="1" x14ac:dyDescent="0.25">
      <c r="D535" s="161"/>
      <c r="E535" s="162"/>
      <c r="F535" s="166"/>
      <c r="G535" s="162"/>
      <c r="H535" s="212"/>
      <c r="I535" s="166"/>
      <c r="J535" s="168"/>
      <c r="K535" s="161"/>
      <c r="L535" s="216"/>
      <c r="M535" s="161"/>
      <c r="N535" s="161"/>
      <c r="O535" s="216"/>
      <c r="P535" s="161"/>
      <c r="Q535" s="216"/>
      <c r="R535" s="169"/>
      <c r="S535" s="161"/>
      <c r="T535" s="169"/>
      <c r="U535" s="161"/>
      <c r="V535" s="163"/>
      <c r="W535" s="217"/>
      <c r="X535" s="161"/>
      <c r="Y535" s="161"/>
      <c r="Z535" s="161"/>
      <c r="AA535" s="161"/>
    </row>
    <row r="536" spans="4:27" s="101" customFormat="1" ht="11.25" customHeight="1" x14ac:dyDescent="0.25">
      <c r="D536" s="161"/>
      <c r="E536" s="162"/>
      <c r="F536" s="166"/>
      <c r="G536" s="162"/>
      <c r="H536" s="212"/>
      <c r="I536" s="166"/>
      <c r="J536" s="168"/>
      <c r="K536" s="161"/>
      <c r="L536" s="216"/>
      <c r="M536" s="161"/>
      <c r="N536" s="161"/>
      <c r="O536" s="216"/>
      <c r="P536" s="161"/>
      <c r="Q536" s="216"/>
      <c r="R536" s="169"/>
      <c r="S536" s="161"/>
      <c r="T536" s="169"/>
      <c r="U536" s="161"/>
      <c r="V536" s="163"/>
      <c r="W536" s="217"/>
      <c r="X536" s="161"/>
      <c r="Y536" s="161"/>
      <c r="Z536" s="161"/>
      <c r="AA536" s="161"/>
    </row>
    <row r="537" spans="4:27" s="101" customFormat="1" ht="11.25" customHeight="1" x14ac:dyDescent="0.25">
      <c r="D537" s="161"/>
      <c r="E537" s="162"/>
      <c r="F537" s="166"/>
      <c r="G537" s="162"/>
      <c r="H537" s="212"/>
      <c r="I537" s="166"/>
      <c r="J537" s="168"/>
      <c r="K537" s="161"/>
      <c r="L537" s="216"/>
      <c r="M537" s="161"/>
      <c r="N537" s="161"/>
      <c r="O537" s="216"/>
      <c r="P537" s="161"/>
      <c r="Q537" s="216"/>
      <c r="R537" s="169"/>
      <c r="S537" s="161"/>
      <c r="T537" s="169"/>
      <c r="U537" s="161"/>
      <c r="V537" s="163"/>
      <c r="W537" s="217"/>
      <c r="X537" s="161"/>
      <c r="Y537" s="161"/>
      <c r="Z537" s="161"/>
      <c r="AA537" s="161"/>
    </row>
    <row r="538" spans="4:27" s="101" customFormat="1" ht="11.25" customHeight="1" x14ac:dyDescent="0.25">
      <c r="D538" s="161"/>
      <c r="E538" s="162"/>
      <c r="F538" s="166"/>
      <c r="G538" s="162"/>
      <c r="H538" s="212"/>
      <c r="I538" s="166"/>
      <c r="J538" s="168"/>
      <c r="K538" s="161"/>
      <c r="L538" s="216"/>
      <c r="M538" s="161"/>
      <c r="N538" s="161"/>
      <c r="O538" s="216"/>
      <c r="P538" s="161"/>
      <c r="Q538" s="216"/>
      <c r="R538" s="169"/>
      <c r="S538" s="161"/>
      <c r="T538" s="169"/>
      <c r="U538" s="161"/>
      <c r="V538" s="163"/>
      <c r="W538" s="217"/>
      <c r="X538" s="161"/>
      <c r="Y538" s="161"/>
      <c r="Z538" s="161"/>
      <c r="AA538" s="161"/>
    </row>
    <row r="539" spans="4:27" s="101" customFormat="1" ht="11.25" customHeight="1" x14ac:dyDescent="0.25">
      <c r="D539" s="161"/>
      <c r="E539" s="162"/>
      <c r="F539" s="166"/>
      <c r="G539" s="162"/>
      <c r="H539" s="212"/>
      <c r="I539" s="166"/>
      <c r="J539" s="168"/>
      <c r="K539" s="161"/>
      <c r="L539" s="216"/>
      <c r="M539" s="161"/>
      <c r="N539" s="161"/>
      <c r="O539" s="216"/>
      <c r="P539" s="161"/>
      <c r="Q539" s="216"/>
      <c r="R539" s="169"/>
      <c r="S539" s="161"/>
      <c r="T539" s="169"/>
      <c r="U539" s="161"/>
      <c r="V539" s="163"/>
      <c r="W539" s="217"/>
      <c r="X539" s="161"/>
      <c r="Y539" s="161"/>
      <c r="Z539" s="161"/>
      <c r="AA539" s="161"/>
    </row>
    <row r="540" spans="4:27" s="101" customFormat="1" ht="11.25" customHeight="1" x14ac:dyDescent="0.25">
      <c r="D540" s="161"/>
      <c r="E540" s="162"/>
      <c r="F540" s="166"/>
      <c r="G540" s="162"/>
      <c r="H540" s="212"/>
      <c r="I540" s="166"/>
      <c r="J540" s="168"/>
      <c r="K540" s="161"/>
      <c r="L540" s="216"/>
      <c r="M540" s="161"/>
      <c r="N540" s="161"/>
      <c r="O540" s="216"/>
      <c r="P540" s="161"/>
      <c r="Q540" s="216"/>
      <c r="R540" s="169"/>
      <c r="S540" s="161"/>
      <c r="T540" s="169"/>
      <c r="U540" s="161"/>
      <c r="V540" s="163"/>
      <c r="W540" s="217"/>
      <c r="X540" s="161"/>
      <c r="Y540" s="161"/>
      <c r="Z540" s="161"/>
      <c r="AA540" s="161"/>
    </row>
    <row r="541" spans="4:27" s="101" customFormat="1" ht="11.25" customHeight="1" x14ac:dyDescent="0.25">
      <c r="D541" s="161"/>
      <c r="E541" s="162"/>
      <c r="F541" s="166"/>
      <c r="G541" s="162"/>
      <c r="H541" s="212"/>
      <c r="I541" s="166"/>
      <c r="J541" s="168"/>
      <c r="K541" s="161"/>
      <c r="L541" s="216"/>
      <c r="M541" s="161"/>
      <c r="N541" s="161"/>
      <c r="O541" s="216"/>
      <c r="P541" s="161"/>
      <c r="Q541" s="216"/>
      <c r="R541" s="169"/>
      <c r="S541" s="161"/>
      <c r="T541" s="169"/>
      <c r="U541" s="161"/>
      <c r="V541" s="163"/>
      <c r="W541" s="217"/>
      <c r="X541" s="161"/>
      <c r="Y541" s="161"/>
      <c r="Z541" s="161"/>
      <c r="AA541" s="161"/>
    </row>
    <row r="542" spans="4:27" s="101" customFormat="1" ht="11.25" customHeight="1" x14ac:dyDescent="0.25">
      <c r="D542" s="161"/>
      <c r="E542" s="162"/>
      <c r="F542" s="166"/>
      <c r="G542" s="162"/>
      <c r="H542" s="212"/>
      <c r="I542" s="166"/>
      <c r="J542" s="168"/>
      <c r="K542" s="161"/>
      <c r="L542" s="216"/>
      <c r="M542" s="161"/>
      <c r="N542" s="161"/>
      <c r="O542" s="216"/>
      <c r="P542" s="161"/>
      <c r="Q542" s="216"/>
      <c r="R542" s="169"/>
      <c r="S542" s="161"/>
      <c r="T542" s="169"/>
      <c r="U542" s="161"/>
      <c r="V542" s="163"/>
      <c r="W542" s="217"/>
      <c r="X542" s="161"/>
      <c r="Y542" s="161"/>
      <c r="Z542" s="161"/>
      <c r="AA542" s="161"/>
    </row>
    <row r="543" spans="4:27" s="101" customFormat="1" ht="11.25" customHeight="1" x14ac:dyDescent="0.25">
      <c r="D543" s="161"/>
      <c r="E543" s="162"/>
      <c r="F543" s="166"/>
      <c r="G543" s="162"/>
      <c r="H543" s="212"/>
      <c r="I543" s="166"/>
      <c r="J543" s="168"/>
      <c r="K543" s="161"/>
      <c r="L543" s="216"/>
      <c r="M543" s="161"/>
      <c r="N543" s="161"/>
      <c r="O543" s="216"/>
      <c r="P543" s="161"/>
      <c r="Q543" s="216"/>
      <c r="R543" s="169"/>
      <c r="S543" s="161"/>
      <c r="T543" s="169"/>
      <c r="U543" s="161"/>
      <c r="V543" s="163"/>
      <c r="W543" s="217"/>
      <c r="X543" s="161"/>
      <c r="Y543" s="161"/>
      <c r="Z543" s="161"/>
      <c r="AA543" s="161"/>
    </row>
    <row r="544" spans="4:27" s="101" customFormat="1" ht="11.25" customHeight="1" x14ac:dyDescent="0.25">
      <c r="D544" s="161"/>
      <c r="E544" s="162"/>
      <c r="F544" s="166"/>
      <c r="G544" s="162"/>
      <c r="H544" s="212"/>
      <c r="I544" s="166"/>
      <c r="J544" s="168"/>
      <c r="K544" s="161"/>
      <c r="L544" s="216"/>
      <c r="M544" s="161"/>
      <c r="N544" s="161"/>
      <c r="O544" s="216"/>
      <c r="P544" s="161"/>
      <c r="Q544" s="216"/>
      <c r="R544" s="169"/>
      <c r="S544" s="161"/>
      <c r="T544" s="169"/>
      <c r="U544" s="161"/>
      <c r="V544" s="163"/>
      <c r="W544" s="217"/>
      <c r="X544" s="161"/>
      <c r="Y544" s="161"/>
      <c r="Z544" s="161"/>
      <c r="AA544" s="161"/>
    </row>
    <row r="545" spans="4:27" s="101" customFormat="1" ht="11.25" customHeight="1" x14ac:dyDescent="0.25">
      <c r="D545" s="161"/>
      <c r="E545" s="162"/>
      <c r="F545" s="166"/>
      <c r="G545" s="162"/>
      <c r="H545" s="212"/>
      <c r="I545" s="166"/>
      <c r="J545" s="168"/>
      <c r="K545" s="161"/>
      <c r="L545" s="216"/>
      <c r="M545" s="161"/>
      <c r="N545" s="161"/>
      <c r="O545" s="216"/>
      <c r="P545" s="161"/>
      <c r="Q545" s="216"/>
      <c r="R545" s="169"/>
      <c r="S545" s="161"/>
      <c r="T545" s="169"/>
      <c r="U545" s="161"/>
      <c r="V545" s="163"/>
      <c r="W545" s="217"/>
      <c r="X545" s="161"/>
      <c r="Y545" s="161"/>
      <c r="Z545" s="161"/>
      <c r="AA545" s="161"/>
    </row>
    <row r="546" spans="4:27" s="101" customFormat="1" ht="11.25" customHeight="1" x14ac:dyDescent="0.25">
      <c r="D546" s="161"/>
      <c r="E546" s="162"/>
      <c r="F546" s="166"/>
      <c r="G546" s="162"/>
      <c r="H546" s="212"/>
      <c r="I546" s="166"/>
      <c r="J546" s="168"/>
      <c r="K546" s="161"/>
      <c r="L546" s="216"/>
      <c r="M546" s="161"/>
      <c r="N546" s="161"/>
      <c r="O546" s="216"/>
      <c r="P546" s="161"/>
      <c r="Q546" s="216"/>
      <c r="R546" s="169"/>
      <c r="S546" s="161"/>
      <c r="T546" s="169"/>
      <c r="U546" s="161"/>
      <c r="V546" s="163"/>
      <c r="W546" s="217"/>
      <c r="X546" s="161"/>
      <c r="Y546" s="161"/>
      <c r="Z546" s="161"/>
      <c r="AA546" s="161"/>
    </row>
    <row r="547" spans="4:27" s="101" customFormat="1" ht="11.25" customHeight="1" x14ac:dyDescent="0.25">
      <c r="D547" s="161"/>
      <c r="E547" s="162"/>
      <c r="F547" s="166"/>
      <c r="G547" s="162"/>
      <c r="H547" s="212"/>
      <c r="I547" s="166"/>
      <c r="J547" s="168"/>
      <c r="K547" s="161"/>
      <c r="L547" s="216"/>
      <c r="M547" s="161"/>
      <c r="N547" s="161"/>
      <c r="O547" s="216"/>
      <c r="P547" s="161"/>
      <c r="Q547" s="216"/>
      <c r="R547" s="169"/>
      <c r="S547" s="161"/>
      <c r="T547" s="169"/>
      <c r="U547" s="161"/>
      <c r="V547" s="163"/>
      <c r="W547" s="217"/>
      <c r="X547" s="161"/>
      <c r="Y547" s="161"/>
      <c r="Z547" s="161"/>
      <c r="AA547" s="161"/>
    </row>
    <row r="548" spans="4:27" s="101" customFormat="1" ht="11.25" customHeight="1" x14ac:dyDescent="0.25">
      <c r="D548" s="161"/>
      <c r="E548" s="162"/>
      <c r="F548" s="166"/>
      <c r="G548" s="162"/>
      <c r="H548" s="212"/>
      <c r="I548" s="166"/>
      <c r="J548" s="168"/>
      <c r="K548" s="161"/>
      <c r="L548" s="216"/>
      <c r="M548" s="161"/>
      <c r="N548" s="161"/>
      <c r="O548" s="216"/>
      <c r="P548" s="161"/>
      <c r="Q548" s="216"/>
      <c r="R548" s="169"/>
      <c r="S548" s="161"/>
      <c r="T548" s="169"/>
      <c r="U548" s="161"/>
      <c r="V548" s="163"/>
      <c r="W548" s="217"/>
      <c r="X548" s="161"/>
      <c r="Y548" s="161"/>
      <c r="Z548" s="161"/>
      <c r="AA548" s="161"/>
    </row>
    <row r="549" spans="4:27" s="101" customFormat="1" ht="11.25" customHeight="1" x14ac:dyDescent="0.25">
      <c r="D549" s="161"/>
      <c r="E549" s="162"/>
      <c r="F549" s="166"/>
      <c r="G549" s="162"/>
      <c r="H549" s="212"/>
      <c r="I549" s="166"/>
      <c r="J549" s="168"/>
      <c r="K549" s="161"/>
      <c r="L549" s="216"/>
      <c r="M549" s="161"/>
      <c r="N549" s="161"/>
      <c r="O549" s="216"/>
      <c r="P549" s="161"/>
      <c r="Q549" s="216"/>
      <c r="R549" s="169"/>
      <c r="S549" s="161"/>
      <c r="T549" s="169"/>
      <c r="U549" s="161"/>
      <c r="V549" s="163"/>
      <c r="W549" s="217"/>
      <c r="X549" s="161"/>
      <c r="Y549" s="161"/>
      <c r="Z549" s="161"/>
      <c r="AA549" s="161"/>
    </row>
    <row r="550" spans="4:27" s="101" customFormat="1" ht="11.25" customHeight="1" x14ac:dyDescent="0.25">
      <c r="D550" s="161"/>
      <c r="E550" s="162"/>
      <c r="F550" s="166"/>
      <c r="G550" s="162"/>
      <c r="H550" s="212"/>
      <c r="I550" s="166"/>
      <c r="J550" s="168"/>
      <c r="K550" s="161"/>
      <c r="L550" s="216"/>
      <c r="M550" s="161"/>
      <c r="N550" s="161"/>
      <c r="O550" s="216"/>
      <c r="P550" s="161"/>
      <c r="Q550" s="216"/>
      <c r="R550" s="169"/>
      <c r="S550" s="161"/>
      <c r="T550" s="169"/>
      <c r="U550" s="161"/>
      <c r="V550" s="163"/>
      <c r="W550" s="217"/>
      <c r="X550" s="161"/>
      <c r="Y550" s="161"/>
      <c r="Z550" s="161"/>
      <c r="AA550" s="161"/>
    </row>
    <row r="551" spans="4:27" s="101" customFormat="1" ht="11.25" customHeight="1" x14ac:dyDescent="0.25">
      <c r="D551" s="161"/>
      <c r="E551" s="162"/>
      <c r="F551" s="166"/>
      <c r="G551" s="162"/>
      <c r="H551" s="212"/>
      <c r="I551" s="166"/>
      <c r="J551" s="168"/>
      <c r="K551" s="161"/>
      <c r="L551" s="216"/>
      <c r="M551" s="161"/>
      <c r="N551" s="161"/>
      <c r="O551" s="216"/>
      <c r="P551" s="161"/>
      <c r="Q551" s="216"/>
      <c r="R551" s="169"/>
      <c r="S551" s="161"/>
      <c r="T551" s="169"/>
      <c r="U551" s="161"/>
      <c r="V551" s="163"/>
      <c r="W551" s="217"/>
      <c r="X551" s="161"/>
      <c r="Y551" s="161"/>
      <c r="Z551" s="161"/>
      <c r="AA551" s="161"/>
    </row>
    <row r="552" spans="4:27" s="101" customFormat="1" ht="11.25" customHeight="1" x14ac:dyDescent="0.25">
      <c r="D552" s="161"/>
      <c r="E552" s="162"/>
      <c r="F552" s="166"/>
      <c r="G552" s="162"/>
      <c r="H552" s="212"/>
      <c r="I552" s="166"/>
      <c r="J552" s="168"/>
      <c r="K552" s="161"/>
      <c r="L552" s="216"/>
      <c r="M552" s="161"/>
      <c r="N552" s="161"/>
      <c r="O552" s="216"/>
      <c r="P552" s="161"/>
      <c r="Q552" s="216"/>
      <c r="R552" s="169"/>
      <c r="S552" s="161"/>
      <c r="T552" s="169"/>
      <c r="U552" s="161"/>
      <c r="V552" s="163"/>
      <c r="W552" s="217"/>
      <c r="X552" s="161"/>
      <c r="Y552" s="161"/>
      <c r="Z552" s="161"/>
      <c r="AA552" s="161"/>
    </row>
    <row r="553" spans="4:27" s="101" customFormat="1" ht="11.25" customHeight="1" x14ac:dyDescent="0.25">
      <c r="D553" s="161"/>
      <c r="E553" s="162"/>
      <c r="F553" s="166"/>
      <c r="G553" s="162"/>
      <c r="H553" s="212"/>
      <c r="I553" s="166"/>
      <c r="J553" s="168"/>
      <c r="K553" s="161"/>
      <c r="L553" s="216"/>
      <c r="M553" s="161"/>
      <c r="N553" s="161"/>
      <c r="O553" s="216"/>
      <c r="P553" s="161"/>
      <c r="Q553" s="216"/>
      <c r="R553" s="169"/>
      <c r="S553" s="161"/>
      <c r="T553" s="169"/>
      <c r="U553" s="161"/>
      <c r="V553" s="163"/>
      <c r="W553" s="217"/>
      <c r="X553" s="161"/>
      <c r="Y553" s="161"/>
      <c r="Z553" s="161"/>
      <c r="AA553" s="161"/>
    </row>
    <row r="554" spans="4:27" s="101" customFormat="1" ht="11.25" customHeight="1" x14ac:dyDescent="0.25">
      <c r="D554" s="161"/>
      <c r="E554" s="162"/>
      <c r="F554" s="166"/>
      <c r="G554" s="162"/>
      <c r="H554" s="212"/>
      <c r="I554" s="166"/>
      <c r="J554" s="168"/>
      <c r="K554" s="161"/>
      <c r="L554" s="216"/>
      <c r="M554" s="161"/>
      <c r="N554" s="161"/>
      <c r="O554" s="216"/>
      <c r="P554" s="161"/>
      <c r="Q554" s="216"/>
      <c r="R554" s="169"/>
      <c r="S554" s="161"/>
      <c r="T554" s="169"/>
      <c r="U554" s="161"/>
      <c r="V554" s="163"/>
      <c r="W554" s="217"/>
      <c r="X554" s="161"/>
      <c r="Y554" s="161"/>
      <c r="Z554" s="161"/>
      <c r="AA554" s="161"/>
    </row>
    <row r="555" spans="4:27" s="101" customFormat="1" ht="11.25" customHeight="1" x14ac:dyDescent="0.25">
      <c r="D555" s="161"/>
      <c r="E555" s="162"/>
      <c r="F555" s="166"/>
      <c r="G555" s="162"/>
      <c r="H555" s="212"/>
      <c r="I555" s="166"/>
      <c r="J555" s="168"/>
      <c r="K555" s="161"/>
      <c r="L555" s="216"/>
      <c r="M555" s="161"/>
      <c r="N555" s="161"/>
      <c r="O555" s="216"/>
      <c r="P555" s="161"/>
      <c r="Q555" s="216"/>
      <c r="R555" s="169"/>
      <c r="S555" s="161"/>
      <c r="T555" s="169"/>
      <c r="U555" s="161"/>
      <c r="V555" s="163"/>
      <c r="W555" s="217"/>
      <c r="X555" s="161"/>
      <c r="Y555" s="161"/>
      <c r="Z555" s="161"/>
      <c r="AA555" s="161"/>
    </row>
    <row r="556" spans="4:27" s="101" customFormat="1" ht="11.25" customHeight="1" x14ac:dyDescent="0.25">
      <c r="D556" s="161"/>
      <c r="E556" s="162"/>
      <c r="F556" s="166"/>
      <c r="G556" s="162"/>
      <c r="H556" s="212"/>
      <c r="I556" s="166"/>
      <c r="J556" s="168"/>
      <c r="K556" s="161"/>
      <c r="L556" s="216"/>
      <c r="M556" s="161"/>
      <c r="N556" s="161"/>
      <c r="O556" s="216"/>
      <c r="P556" s="161"/>
      <c r="Q556" s="216"/>
      <c r="R556" s="169"/>
      <c r="S556" s="161"/>
      <c r="T556" s="169"/>
      <c r="U556" s="161"/>
      <c r="V556" s="163"/>
      <c r="W556" s="217"/>
      <c r="X556" s="161"/>
      <c r="Y556" s="161"/>
      <c r="Z556" s="161"/>
      <c r="AA556" s="161"/>
    </row>
    <row r="557" spans="4:27" s="101" customFormat="1" ht="11.25" customHeight="1" x14ac:dyDescent="0.25">
      <c r="D557" s="161"/>
      <c r="E557" s="162"/>
      <c r="F557" s="166"/>
      <c r="G557" s="162"/>
      <c r="H557" s="212"/>
      <c r="I557" s="166"/>
      <c r="J557" s="168"/>
      <c r="K557" s="161"/>
      <c r="L557" s="216"/>
      <c r="M557" s="161"/>
      <c r="N557" s="161"/>
      <c r="O557" s="216"/>
      <c r="P557" s="161"/>
      <c r="Q557" s="216"/>
      <c r="R557" s="169"/>
      <c r="S557" s="161"/>
      <c r="T557" s="169"/>
      <c r="U557" s="161"/>
      <c r="V557" s="163"/>
      <c r="W557" s="217"/>
      <c r="X557" s="161"/>
      <c r="Y557" s="161"/>
      <c r="Z557" s="161"/>
      <c r="AA557" s="161"/>
    </row>
    <row r="558" spans="4:27" s="101" customFormat="1" ht="11.25" customHeight="1" x14ac:dyDescent="0.25">
      <c r="D558" s="161"/>
      <c r="E558" s="162"/>
      <c r="F558" s="166"/>
      <c r="G558" s="162"/>
      <c r="H558" s="212"/>
      <c r="I558" s="166"/>
      <c r="J558" s="168"/>
      <c r="K558" s="161"/>
      <c r="L558" s="216"/>
      <c r="M558" s="161"/>
      <c r="N558" s="161"/>
      <c r="O558" s="216"/>
      <c r="P558" s="161"/>
      <c r="Q558" s="216"/>
      <c r="R558" s="169"/>
      <c r="S558" s="161"/>
      <c r="T558" s="169"/>
      <c r="U558" s="161"/>
      <c r="V558" s="163"/>
      <c r="W558" s="217"/>
      <c r="X558" s="161"/>
      <c r="Y558" s="161"/>
      <c r="Z558" s="161"/>
      <c r="AA558" s="161"/>
    </row>
    <row r="559" spans="4:27" s="101" customFormat="1" ht="11.25" customHeight="1" x14ac:dyDescent="0.25">
      <c r="D559" s="161"/>
      <c r="E559" s="162"/>
      <c r="F559" s="166"/>
      <c r="G559" s="162"/>
      <c r="H559" s="212"/>
      <c r="I559" s="166"/>
      <c r="J559" s="168"/>
      <c r="K559" s="161"/>
      <c r="L559" s="216"/>
      <c r="M559" s="161"/>
      <c r="N559" s="161"/>
      <c r="O559" s="216"/>
      <c r="P559" s="161"/>
      <c r="Q559" s="216"/>
      <c r="R559" s="169"/>
      <c r="S559" s="161"/>
      <c r="T559" s="169"/>
      <c r="U559" s="161"/>
      <c r="V559" s="163"/>
      <c r="W559" s="217"/>
      <c r="X559" s="161"/>
      <c r="Y559" s="161"/>
      <c r="Z559" s="161"/>
      <c r="AA559" s="161"/>
    </row>
    <row r="560" spans="4:27" s="101" customFormat="1" ht="11.25" customHeight="1" x14ac:dyDescent="0.25">
      <c r="D560" s="161"/>
      <c r="E560" s="162"/>
      <c r="F560" s="166"/>
      <c r="G560" s="162"/>
      <c r="H560" s="212"/>
      <c r="I560" s="166"/>
      <c r="J560" s="168"/>
      <c r="K560" s="161"/>
      <c r="L560" s="216"/>
      <c r="M560" s="161"/>
      <c r="N560" s="161"/>
      <c r="O560" s="216"/>
      <c r="P560" s="161"/>
      <c r="Q560" s="216"/>
      <c r="R560" s="169"/>
      <c r="S560" s="161"/>
      <c r="T560" s="169"/>
      <c r="U560" s="161"/>
      <c r="V560" s="163"/>
      <c r="W560" s="217"/>
      <c r="X560" s="161"/>
      <c r="Y560" s="161"/>
      <c r="Z560" s="161"/>
      <c r="AA560" s="161"/>
    </row>
    <row r="561" spans="4:27" s="101" customFormat="1" ht="11.25" customHeight="1" x14ac:dyDescent="0.25">
      <c r="D561" s="161"/>
      <c r="E561" s="162"/>
      <c r="F561" s="166"/>
      <c r="G561" s="162"/>
      <c r="H561" s="212"/>
      <c r="I561" s="166"/>
      <c r="J561" s="168"/>
      <c r="K561" s="161"/>
      <c r="L561" s="216"/>
      <c r="M561" s="161"/>
      <c r="N561" s="161"/>
      <c r="O561" s="216"/>
      <c r="P561" s="161"/>
      <c r="Q561" s="216"/>
      <c r="R561" s="169"/>
      <c r="S561" s="161"/>
      <c r="T561" s="169"/>
      <c r="U561" s="161"/>
      <c r="V561" s="163"/>
      <c r="W561" s="217"/>
      <c r="X561" s="161"/>
      <c r="Y561" s="161"/>
      <c r="Z561" s="161"/>
      <c r="AA561" s="161"/>
    </row>
    <row r="562" spans="4:27" s="101" customFormat="1" ht="11.25" customHeight="1" x14ac:dyDescent="0.25">
      <c r="D562" s="161"/>
      <c r="E562" s="162"/>
      <c r="F562" s="166"/>
      <c r="G562" s="162"/>
      <c r="H562" s="212"/>
      <c r="I562" s="166"/>
      <c r="J562" s="168"/>
      <c r="K562" s="161"/>
      <c r="L562" s="216"/>
      <c r="M562" s="161"/>
      <c r="N562" s="161"/>
      <c r="O562" s="216"/>
      <c r="P562" s="161"/>
      <c r="Q562" s="216"/>
      <c r="R562" s="169"/>
      <c r="S562" s="161"/>
      <c r="T562" s="169"/>
      <c r="U562" s="161"/>
      <c r="V562" s="163"/>
      <c r="W562" s="217"/>
      <c r="X562" s="161"/>
      <c r="Y562" s="161"/>
      <c r="Z562" s="161"/>
      <c r="AA562" s="161"/>
    </row>
    <row r="563" spans="4:27" s="101" customFormat="1" ht="11.25" customHeight="1" x14ac:dyDescent="0.25">
      <c r="D563" s="161"/>
      <c r="E563" s="162"/>
      <c r="F563" s="166"/>
      <c r="G563" s="162"/>
      <c r="H563" s="212"/>
      <c r="I563" s="166"/>
      <c r="J563" s="168"/>
      <c r="K563" s="161"/>
      <c r="L563" s="216"/>
      <c r="M563" s="161"/>
      <c r="N563" s="161"/>
      <c r="O563" s="216"/>
      <c r="P563" s="161"/>
      <c r="Q563" s="216"/>
      <c r="R563" s="169"/>
      <c r="S563" s="161"/>
      <c r="T563" s="169"/>
      <c r="U563" s="161"/>
      <c r="V563" s="163"/>
      <c r="W563" s="217"/>
      <c r="X563" s="161"/>
      <c r="Y563" s="161"/>
      <c r="Z563" s="161"/>
      <c r="AA563" s="161"/>
    </row>
    <row r="564" spans="4:27" s="101" customFormat="1" ht="11.25" customHeight="1" x14ac:dyDescent="0.25">
      <c r="D564" s="161"/>
      <c r="E564" s="162"/>
      <c r="F564" s="166"/>
      <c r="G564" s="162"/>
      <c r="H564" s="212"/>
      <c r="I564" s="166"/>
      <c r="J564" s="168"/>
      <c r="K564" s="161"/>
      <c r="L564" s="216"/>
      <c r="M564" s="161"/>
      <c r="N564" s="161"/>
      <c r="O564" s="216"/>
      <c r="P564" s="161"/>
      <c r="Q564" s="216"/>
      <c r="R564" s="169"/>
      <c r="S564" s="161"/>
      <c r="T564" s="169"/>
      <c r="U564" s="161"/>
      <c r="V564" s="163"/>
      <c r="W564" s="217"/>
      <c r="X564" s="161"/>
      <c r="Y564" s="161"/>
      <c r="Z564" s="161"/>
      <c r="AA564" s="161"/>
    </row>
    <row r="565" spans="4:27" s="101" customFormat="1" ht="11.25" customHeight="1" x14ac:dyDescent="0.25">
      <c r="D565" s="161"/>
      <c r="E565" s="162"/>
      <c r="F565" s="166"/>
      <c r="G565" s="162"/>
      <c r="H565" s="212"/>
      <c r="I565" s="166"/>
      <c r="J565" s="168"/>
      <c r="K565" s="161"/>
      <c r="L565" s="216"/>
      <c r="M565" s="161"/>
      <c r="N565" s="161"/>
      <c r="O565" s="216"/>
      <c r="P565" s="161"/>
      <c r="Q565" s="216"/>
      <c r="R565" s="169"/>
      <c r="S565" s="161"/>
      <c r="T565" s="169"/>
      <c r="U565" s="161"/>
      <c r="V565" s="163"/>
      <c r="W565" s="217"/>
      <c r="X565" s="161"/>
      <c r="Y565" s="161"/>
      <c r="Z565" s="161"/>
      <c r="AA565" s="161"/>
    </row>
    <row r="566" spans="4:27" s="101" customFormat="1" ht="11.25" customHeight="1" x14ac:dyDescent="0.25">
      <c r="D566" s="161"/>
      <c r="E566" s="162"/>
      <c r="F566" s="166"/>
      <c r="G566" s="162"/>
      <c r="H566" s="212"/>
      <c r="I566" s="166"/>
      <c r="J566" s="168"/>
      <c r="K566" s="161"/>
      <c r="L566" s="216"/>
      <c r="M566" s="161"/>
      <c r="N566" s="161"/>
      <c r="O566" s="216"/>
      <c r="P566" s="161"/>
      <c r="Q566" s="216"/>
      <c r="R566" s="169"/>
      <c r="S566" s="161"/>
      <c r="T566" s="169"/>
      <c r="U566" s="161"/>
      <c r="V566" s="163"/>
      <c r="W566" s="217"/>
      <c r="X566" s="161"/>
      <c r="Y566" s="161"/>
      <c r="Z566" s="161"/>
      <c r="AA566" s="161"/>
    </row>
    <row r="567" spans="4:27" s="101" customFormat="1" ht="11.25" customHeight="1" x14ac:dyDescent="0.25">
      <c r="D567" s="161"/>
      <c r="E567" s="162"/>
      <c r="F567" s="166"/>
      <c r="G567" s="162"/>
      <c r="H567" s="212"/>
      <c r="I567" s="166"/>
      <c r="J567" s="168"/>
      <c r="K567" s="161"/>
      <c r="L567" s="216"/>
      <c r="M567" s="161"/>
      <c r="N567" s="161"/>
      <c r="O567" s="216"/>
      <c r="P567" s="161"/>
      <c r="Q567" s="216"/>
      <c r="R567" s="169"/>
      <c r="S567" s="161"/>
      <c r="T567" s="169"/>
      <c r="U567" s="161"/>
      <c r="V567" s="163"/>
      <c r="W567" s="217"/>
      <c r="X567" s="161"/>
      <c r="Y567" s="161"/>
      <c r="Z567" s="161"/>
      <c r="AA567" s="161"/>
    </row>
    <row r="568" spans="4:27" s="101" customFormat="1" ht="11.25" customHeight="1" x14ac:dyDescent="0.25">
      <c r="D568" s="161"/>
      <c r="E568" s="162"/>
      <c r="F568" s="166"/>
      <c r="G568" s="162"/>
      <c r="H568" s="212"/>
      <c r="I568" s="166"/>
      <c r="J568" s="168"/>
      <c r="K568" s="161"/>
      <c r="L568" s="216"/>
      <c r="M568" s="161"/>
      <c r="N568" s="161"/>
      <c r="O568" s="216"/>
      <c r="P568" s="161"/>
      <c r="Q568" s="216"/>
      <c r="R568" s="169"/>
      <c r="S568" s="161"/>
      <c r="T568" s="169"/>
      <c r="U568" s="161"/>
      <c r="V568" s="163"/>
      <c r="W568" s="217"/>
      <c r="X568" s="161"/>
      <c r="Y568" s="161"/>
      <c r="Z568" s="161"/>
      <c r="AA568" s="161"/>
    </row>
    <row r="569" spans="4:27" s="101" customFormat="1" ht="11.25" customHeight="1" x14ac:dyDescent="0.25">
      <c r="D569" s="161"/>
      <c r="E569" s="162"/>
      <c r="F569" s="166"/>
      <c r="G569" s="162"/>
      <c r="H569" s="212"/>
      <c r="I569" s="166"/>
      <c r="J569" s="168"/>
      <c r="K569" s="161"/>
      <c r="L569" s="216"/>
      <c r="M569" s="161"/>
      <c r="N569" s="161"/>
      <c r="O569" s="216"/>
      <c r="P569" s="161"/>
      <c r="Q569" s="216"/>
      <c r="R569" s="169"/>
      <c r="S569" s="161"/>
      <c r="T569" s="169"/>
      <c r="U569" s="161"/>
      <c r="V569" s="163"/>
      <c r="W569" s="217"/>
      <c r="X569" s="161"/>
      <c r="Y569" s="161"/>
      <c r="Z569" s="161"/>
      <c r="AA569" s="161"/>
    </row>
    <row r="570" spans="4:27" s="101" customFormat="1" ht="11.25" customHeight="1" x14ac:dyDescent="0.25">
      <c r="D570" s="161"/>
      <c r="E570" s="162"/>
      <c r="F570" s="166"/>
      <c r="G570" s="162"/>
      <c r="H570" s="212"/>
      <c r="I570" s="166"/>
      <c r="J570" s="168"/>
      <c r="K570" s="161"/>
      <c r="L570" s="216"/>
      <c r="M570" s="161"/>
      <c r="N570" s="161"/>
      <c r="O570" s="216"/>
      <c r="P570" s="161"/>
      <c r="Q570" s="216"/>
      <c r="R570" s="169"/>
      <c r="S570" s="161"/>
      <c r="T570" s="169"/>
      <c r="U570" s="161"/>
      <c r="V570" s="163"/>
      <c r="W570" s="217"/>
      <c r="X570" s="161"/>
      <c r="Y570" s="161"/>
      <c r="Z570" s="161"/>
      <c r="AA570" s="161"/>
    </row>
    <row r="571" spans="4:27" s="101" customFormat="1" ht="11.25" customHeight="1" x14ac:dyDescent="0.25">
      <c r="D571" s="161"/>
      <c r="E571" s="162"/>
      <c r="F571" s="166"/>
      <c r="G571" s="162"/>
      <c r="H571" s="212"/>
      <c r="I571" s="166"/>
      <c r="J571" s="168"/>
      <c r="K571" s="161"/>
      <c r="L571" s="216"/>
      <c r="M571" s="161"/>
      <c r="N571" s="161"/>
      <c r="O571" s="216"/>
      <c r="P571" s="161"/>
      <c r="Q571" s="216"/>
      <c r="R571" s="169"/>
      <c r="S571" s="161"/>
      <c r="T571" s="169"/>
      <c r="U571" s="161"/>
      <c r="V571" s="163"/>
      <c r="W571" s="217"/>
      <c r="X571" s="161"/>
      <c r="Y571" s="161"/>
      <c r="Z571" s="161"/>
      <c r="AA571" s="161"/>
    </row>
    <row r="572" spans="4:27" s="101" customFormat="1" ht="11.25" customHeight="1" x14ac:dyDescent="0.25">
      <c r="D572" s="161"/>
      <c r="E572" s="162"/>
      <c r="F572" s="166"/>
      <c r="G572" s="162"/>
      <c r="H572" s="212"/>
      <c r="I572" s="166"/>
      <c r="J572" s="168"/>
      <c r="K572" s="161"/>
      <c r="L572" s="216"/>
      <c r="M572" s="161"/>
      <c r="N572" s="161"/>
      <c r="O572" s="216"/>
      <c r="P572" s="161"/>
      <c r="Q572" s="216"/>
      <c r="R572" s="169"/>
      <c r="S572" s="161"/>
      <c r="T572" s="169"/>
      <c r="U572" s="161"/>
      <c r="V572" s="163"/>
      <c r="W572" s="217"/>
      <c r="X572" s="161"/>
      <c r="Y572" s="161"/>
      <c r="Z572" s="161"/>
      <c r="AA572" s="161"/>
    </row>
    <row r="573" spans="4:27" s="101" customFormat="1" ht="11.25" customHeight="1" x14ac:dyDescent="0.25">
      <c r="D573" s="161"/>
      <c r="E573" s="162"/>
      <c r="F573" s="166"/>
      <c r="G573" s="162"/>
      <c r="H573" s="212"/>
      <c r="I573" s="166"/>
      <c r="J573" s="168"/>
      <c r="K573" s="161"/>
      <c r="L573" s="216"/>
      <c r="M573" s="161"/>
      <c r="N573" s="161"/>
      <c r="O573" s="216"/>
      <c r="P573" s="161"/>
      <c r="Q573" s="216"/>
      <c r="R573" s="169"/>
      <c r="S573" s="161"/>
      <c r="T573" s="169"/>
      <c r="U573" s="161"/>
      <c r="V573" s="163"/>
      <c r="W573" s="217"/>
      <c r="X573" s="161"/>
      <c r="Y573" s="161"/>
      <c r="Z573" s="161"/>
      <c r="AA573" s="161"/>
    </row>
    <row r="574" spans="4:27" s="101" customFormat="1" ht="11.25" customHeight="1" x14ac:dyDescent="0.25">
      <c r="D574" s="161"/>
      <c r="E574" s="162"/>
      <c r="F574" s="166"/>
      <c r="G574" s="162"/>
      <c r="H574" s="212"/>
      <c r="I574" s="166"/>
      <c r="J574" s="168"/>
      <c r="K574" s="161"/>
      <c r="L574" s="216"/>
      <c r="M574" s="161"/>
      <c r="N574" s="161"/>
      <c r="O574" s="216"/>
      <c r="P574" s="161"/>
      <c r="Q574" s="216"/>
      <c r="R574" s="169"/>
      <c r="S574" s="161"/>
      <c r="T574" s="169"/>
      <c r="U574" s="161"/>
      <c r="V574" s="163"/>
      <c r="W574" s="217"/>
      <c r="X574" s="161"/>
      <c r="Y574" s="161"/>
      <c r="Z574" s="161"/>
      <c r="AA574" s="161"/>
    </row>
    <row r="575" spans="4:27" s="101" customFormat="1" ht="11.25" customHeight="1" x14ac:dyDescent="0.25">
      <c r="D575" s="161"/>
      <c r="E575" s="162"/>
      <c r="F575" s="166"/>
      <c r="G575" s="162"/>
      <c r="H575" s="212"/>
      <c r="I575" s="166"/>
      <c r="J575" s="168"/>
      <c r="K575" s="161"/>
      <c r="L575" s="216"/>
      <c r="M575" s="161"/>
      <c r="N575" s="161"/>
      <c r="O575" s="216"/>
      <c r="P575" s="161"/>
      <c r="Q575" s="216"/>
      <c r="R575" s="169"/>
      <c r="S575" s="161"/>
      <c r="T575" s="169"/>
      <c r="U575" s="161"/>
      <c r="V575" s="163"/>
      <c r="W575" s="217"/>
      <c r="X575" s="161"/>
      <c r="Y575" s="161"/>
      <c r="Z575" s="161"/>
      <c r="AA575" s="161"/>
    </row>
    <row r="576" spans="4:27" s="101" customFormat="1" ht="11.25" customHeight="1" x14ac:dyDescent="0.25">
      <c r="D576" s="161"/>
      <c r="E576" s="162"/>
      <c r="F576" s="166"/>
      <c r="G576" s="162"/>
      <c r="H576" s="212"/>
      <c r="I576" s="166"/>
      <c r="J576" s="168"/>
      <c r="K576" s="161"/>
      <c r="L576" s="216"/>
      <c r="M576" s="161"/>
      <c r="N576" s="161"/>
      <c r="O576" s="216"/>
      <c r="P576" s="161"/>
      <c r="Q576" s="216"/>
      <c r="R576" s="169"/>
      <c r="S576" s="161"/>
      <c r="T576" s="169"/>
      <c r="U576" s="161"/>
      <c r="V576" s="163"/>
      <c r="W576" s="217"/>
      <c r="X576" s="161"/>
      <c r="Y576" s="161"/>
      <c r="Z576" s="161"/>
      <c r="AA576" s="161"/>
    </row>
    <row r="577" spans="4:27" s="101" customFormat="1" ht="11.25" customHeight="1" x14ac:dyDescent="0.25">
      <c r="D577" s="161"/>
      <c r="E577" s="162"/>
      <c r="F577" s="166"/>
      <c r="G577" s="162"/>
      <c r="H577" s="212"/>
      <c r="I577" s="166"/>
      <c r="J577" s="168"/>
      <c r="K577" s="161"/>
      <c r="L577" s="216"/>
      <c r="M577" s="161"/>
      <c r="N577" s="161"/>
      <c r="O577" s="216"/>
      <c r="P577" s="161"/>
      <c r="Q577" s="216"/>
      <c r="R577" s="169"/>
      <c r="S577" s="161"/>
      <c r="T577" s="169"/>
      <c r="U577" s="161"/>
      <c r="V577" s="163"/>
      <c r="W577" s="217"/>
      <c r="X577" s="161"/>
      <c r="Y577" s="161"/>
      <c r="Z577" s="161"/>
      <c r="AA577" s="161"/>
    </row>
    <row r="578" spans="4:27" s="101" customFormat="1" ht="11.25" customHeight="1" x14ac:dyDescent="0.25">
      <c r="D578" s="161"/>
      <c r="E578" s="162"/>
      <c r="F578" s="166"/>
      <c r="G578" s="162"/>
      <c r="H578" s="212"/>
      <c r="I578" s="166"/>
      <c r="J578" s="168"/>
      <c r="K578" s="161"/>
      <c r="L578" s="216"/>
      <c r="M578" s="161"/>
      <c r="N578" s="161"/>
      <c r="O578" s="216"/>
      <c r="P578" s="161"/>
      <c r="Q578" s="216"/>
      <c r="R578" s="169"/>
      <c r="S578" s="161"/>
      <c r="T578" s="169"/>
      <c r="U578" s="161"/>
      <c r="V578" s="163"/>
      <c r="W578" s="217"/>
      <c r="X578" s="161"/>
      <c r="Y578" s="161"/>
      <c r="Z578" s="161"/>
      <c r="AA578" s="161"/>
    </row>
    <row r="579" spans="4:27" s="101" customFormat="1" ht="11.25" customHeight="1" x14ac:dyDescent="0.25">
      <c r="D579" s="161"/>
      <c r="E579" s="162"/>
      <c r="F579" s="166"/>
      <c r="G579" s="162"/>
      <c r="H579" s="212"/>
      <c r="I579" s="166"/>
      <c r="J579" s="168"/>
      <c r="K579" s="161"/>
      <c r="L579" s="216"/>
      <c r="M579" s="161"/>
      <c r="N579" s="161"/>
      <c r="O579" s="216"/>
      <c r="P579" s="161"/>
      <c r="Q579" s="216"/>
      <c r="R579" s="169"/>
      <c r="S579" s="161"/>
      <c r="T579" s="169"/>
      <c r="U579" s="161"/>
      <c r="V579" s="163"/>
      <c r="W579" s="217"/>
      <c r="X579" s="161"/>
      <c r="Y579" s="161"/>
      <c r="Z579" s="161"/>
      <c r="AA579" s="161"/>
    </row>
    <row r="580" spans="4:27" s="101" customFormat="1" ht="11.25" customHeight="1" x14ac:dyDescent="0.25">
      <c r="D580" s="161"/>
      <c r="E580" s="162"/>
      <c r="F580" s="166"/>
      <c r="G580" s="162"/>
      <c r="H580" s="212"/>
      <c r="I580" s="166"/>
      <c r="J580" s="168"/>
      <c r="K580" s="161"/>
      <c r="L580" s="216"/>
      <c r="M580" s="161"/>
      <c r="N580" s="161"/>
      <c r="O580" s="216"/>
      <c r="P580" s="161"/>
      <c r="Q580" s="216"/>
      <c r="R580" s="169"/>
      <c r="S580" s="161"/>
      <c r="T580" s="169"/>
      <c r="U580" s="161"/>
      <c r="V580" s="163"/>
      <c r="W580" s="217"/>
      <c r="X580" s="161"/>
      <c r="Y580" s="161"/>
      <c r="Z580" s="161"/>
      <c r="AA580" s="161"/>
    </row>
    <row r="581" spans="4:27" s="101" customFormat="1" ht="11.25" customHeight="1" x14ac:dyDescent="0.25">
      <c r="D581" s="161"/>
      <c r="E581" s="162"/>
      <c r="F581" s="166"/>
      <c r="G581" s="162"/>
      <c r="H581" s="212"/>
      <c r="I581" s="166"/>
      <c r="J581" s="168"/>
      <c r="K581" s="161"/>
      <c r="L581" s="216"/>
      <c r="M581" s="161"/>
      <c r="N581" s="161"/>
      <c r="O581" s="216"/>
      <c r="P581" s="161"/>
      <c r="Q581" s="216"/>
      <c r="R581" s="169"/>
      <c r="S581" s="161"/>
      <c r="T581" s="169"/>
      <c r="U581" s="161"/>
      <c r="V581" s="163"/>
      <c r="W581" s="217"/>
      <c r="X581" s="161"/>
      <c r="Y581" s="161"/>
      <c r="Z581" s="161"/>
      <c r="AA581" s="161"/>
    </row>
    <row r="582" spans="4:27" s="101" customFormat="1" ht="11.25" customHeight="1" x14ac:dyDescent="0.25">
      <c r="D582" s="161"/>
      <c r="E582" s="162"/>
      <c r="F582" s="166"/>
      <c r="G582" s="162"/>
      <c r="H582" s="212"/>
      <c r="I582" s="166"/>
      <c r="J582" s="168"/>
      <c r="K582" s="161"/>
      <c r="L582" s="216"/>
      <c r="M582" s="161"/>
      <c r="N582" s="161"/>
      <c r="O582" s="216"/>
      <c r="P582" s="161"/>
      <c r="Q582" s="216"/>
      <c r="R582" s="169"/>
      <c r="S582" s="161"/>
      <c r="T582" s="169"/>
      <c r="U582" s="161"/>
      <c r="V582" s="163"/>
      <c r="W582" s="217"/>
      <c r="X582" s="161"/>
      <c r="Y582" s="161"/>
      <c r="Z582" s="161"/>
      <c r="AA582" s="161"/>
    </row>
    <row r="583" spans="4:27" s="101" customFormat="1" ht="11.25" customHeight="1" x14ac:dyDescent="0.25">
      <c r="D583" s="161"/>
      <c r="E583" s="162"/>
      <c r="F583" s="166"/>
      <c r="G583" s="162"/>
      <c r="H583" s="212"/>
      <c r="I583" s="166"/>
      <c r="J583" s="168"/>
      <c r="K583" s="161"/>
      <c r="L583" s="216"/>
      <c r="M583" s="161"/>
      <c r="N583" s="161"/>
      <c r="O583" s="216"/>
      <c r="P583" s="161"/>
      <c r="Q583" s="216"/>
      <c r="R583" s="169"/>
      <c r="S583" s="161"/>
      <c r="T583" s="169"/>
      <c r="U583" s="161"/>
      <c r="V583" s="163"/>
      <c r="W583" s="217"/>
      <c r="X583" s="161"/>
      <c r="Y583" s="161"/>
      <c r="Z583" s="161"/>
      <c r="AA583" s="161"/>
    </row>
    <row r="584" spans="4:27" s="101" customFormat="1" ht="11.25" customHeight="1" x14ac:dyDescent="0.25">
      <c r="D584" s="161"/>
      <c r="E584" s="162"/>
      <c r="F584" s="166"/>
      <c r="G584" s="162"/>
      <c r="H584" s="212"/>
      <c r="I584" s="166"/>
      <c r="J584" s="168"/>
      <c r="K584" s="161"/>
      <c r="L584" s="216"/>
      <c r="M584" s="161"/>
      <c r="N584" s="161"/>
      <c r="O584" s="216"/>
      <c r="P584" s="161"/>
      <c r="Q584" s="216"/>
      <c r="R584" s="169"/>
      <c r="S584" s="161"/>
      <c r="T584" s="169"/>
      <c r="U584" s="161"/>
      <c r="V584" s="163"/>
      <c r="W584" s="217"/>
      <c r="X584" s="161"/>
      <c r="Y584" s="161"/>
      <c r="Z584" s="161"/>
      <c r="AA584" s="161"/>
    </row>
    <row r="585" spans="4:27" s="101" customFormat="1" ht="11.25" customHeight="1" x14ac:dyDescent="0.25">
      <c r="D585" s="161"/>
      <c r="E585" s="162"/>
      <c r="F585" s="166"/>
      <c r="G585" s="162"/>
      <c r="H585" s="212"/>
      <c r="I585" s="166"/>
      <c r="J585" s="168"/>
      <c r="K585" s="161"/>
      <c r="L585" s="216"/>
      <c r="M585" s="161"/>
      <c r="N585" s="161"/>
      <c r="O585" s="216"/>
      <c r="P585" s="161"/>
      <c r="Q585" s="216"/>
      <c r="R585" s="169"/>
      <c r="S585" s="161"/>
      <c r="T585" s="169"/>
      <c r="U585" s="161"/>
      <c r="V585" s="163"/>
      <c r="W585" s="217"/>
      <c r="X585" s="161"/>
      <c r="Y585" s="161"/>
      <c r="Z585" s="161"/>
      <c r="AA585" s="161"/>
    </row>
    <row r="586" spans="4:27" s="101" customFormat="1" ht="11.25" customHeight="1" x14ac:dyDescent="0.25">
      <c r="D586" s="161"/>
      <c r="E586" s="162"/>
      <c r="F586" s="166"/>
      <c r="G586" s="162"/>
      <c r="H586" s="212"/>
      <c r="I586" s="166"/>
      <c r="J586" s="168"/>
      <c r="K586" s="161"/>
      <c r="L586" s="216"/>
      <c r="M586" s="161"/>
      <c r="N586" s="161"/>
      <c r="O586" s="216"/>
      <c r="P586" s="161"/>
      <c r="Q586" s="216"/>
      <c r="R586" s="169"/>
      <c r="S586" s="161"/>
      <c r="T586" s="169"/>
      <c r="U586" s="161"/>
      <c r="V586" s="163"/>
      <c r="W586" s="217"/>
      <c r="X586" s="161"/>
      <c r="Y586" s="161"/>
      <c r="Z586" s="161"/>
      <c r="AA586" s="161"/>
    </row>
    <row r="587" spans="4:27" s="101" customFormat="1" ht="11.25" customHeight="1" x14ac:dyDescent="0.25">
      <c r="D587" s="161"/>
      <c r="E587" s="162"/>
      <c r="F587" s="166"/>
      <c r="G587" s="162"/>
      <c r="H587" s="212"/>
      <c r="I587" s="166"/>
      <c r="J587" s="168"/>
      <c r="K587" s="161"/>
      <c r="L587" s="216"/>
      <c r="M587" s="161"/>
      <c r="N587" s="161"/>
      <c r="O587" s="216"/>
      <c r="P587" s="161"/>
      <c r="Q587" s="216"/>
      <c r="R587" s="169"/>
      <c r="S587" s="161"/>
      <c r="T587" s="169"/>
      <c r="U587" s="161"/>
      <c r="V587" s="163"/>
      <c r="W587" s="217"/>
      <c r="X587" s="161"/>
      <c r="Y587" s="161"/>
      <c r="Z587" s="161"/>
      <c r="AA587" s="161"/>
    </row>
    <row r="588" spans="4:27" s="101" customFormat="1" ht="11.25" customHeight="1" x14ac:dyDescent="0.25">
      <c r="D588" s="161"/>
      <c r="E588" s="162"/>
      <c r="F588" s="166"/>
      <c r="G588" s="162"/>
      <c r="H588" s="212"/>
      <c r="I588" s="166"/>
      <c r="J588" s="168"/>
      <c r="K588" s="161"/>
      <c r="L588" s="216"/>
      <c r="M588" s="161"/>
      <c r="N588" s="161"/>
      <c r="O588" s="216"/>
      <c r="P588" s="161"/>
      <c r="Q588" s="216"/>
      <c r="R588" s="169"/>
      <c r="S588" s="161"/>
      <c r="T588" s="169"/>
      <c r="U588" s="161"/>
      <c r="V588" s="163"/>
      <c r="W588" s="217"/>
      <c r="X588" s="161"/>
      <c r="Y588" s="161"/>
      <c r="Z588" s="161"/>
      <c r="AA588" s="161"/>
    </row>
    <row r="589" spans="4:27" s="101" customFormat="1" ht="11.25" customHeight="1" x14ac:dyDescent="0.25">
      <c r="D589" s="161"/>
      <c r="E589" s="162"/>
      <c r="F589" s="166"/>
      <c r="G589" s="162"/>
      <c r="H589" s="212"/>
      <c r="I589" s="166"/>
      <c r="J589" s="168"/>
      <c r="K589" s="161"/>
      <c r="L589" s="216"/>
      <c r="M589" s="161"/>
      <c r="N589" s="161"/>
      <c r="O589" s="216"/>
      <c r="P589" s="161"/>
      <c r="Q589" s="216"/>
      <c r="R589" s="169"/>
      <c r="S589" s="161"/>
      <c r="T589" s="169"/>
      <c r="U589" s="161"/>
      <c r="V589" s="163"/>
      <c r="W589" s="217"/>
      <c r="X589" s="161"/>
      <c r="Y589" s="161"/>
      <c r="Z589" s="161"/>
      <c r="AA589" s="161"/>
    </row>
    <row r="590" spans="4:27" s="101" customFormat="1" ht="11.25" customHeight="1" x14ac:dyDescent="0.25">
      <c r="D590" s="161"/>
      <c r="E590" s="162"/>
      <c r="F590" s="166"/>
      <c r="G590" s="162"/>
      <c r="H590" s="212"/>
      <c r="I590" s="166"/>
      <c r="J590" s="168"/>
      <c r="K590" s="161"/>
      <c r="L590" s="216"/>
      <c r="M590" s="161"/>
      <c r="N590" s="161"/>
      <c r="O590" s="216"/>
      <c r="P590" s="161"/>
      <c r="Q590" s="216"/>
      <c r="R590" s="169"/>
      <c r="S590" s="161"/>
      <c r="T590" s="169"/>
      <c r="U590" s="161"/>
      <c r="V590" s="163"/>
      <c r="W590" s="217"/>
      <c r="X590" s="161"/>
      <c r="Y590" s="161"/>
      <c r="Z590" s="161"/>
      <c r="AA590" s="161"/>
    </row>
    <row r="591" spans="4:27" s="101" customFormat="1" ht="11.25" customHeight="1" x14ac:dyDescent="0.25">
      <c r="D591" s="161"/>
      <c r="E591" s="162"/>
      <c r="F591" s="166"/>
      <c r="G591" s="162"/>
      <c r="H591" s="212"/>
      <c r="I591" s="166"/>
      <c r="J591" s="168"/>
      <c r="K591" s="161"/>
      <c r="L591" s="216"/>
      <c r="M591" s="161"/>
      <c r="N591" s="161"/>
      <c r="O591" s="216"/>
      <c r="P591" s="161"/>
      <c r="Q591" s="216"/>
      <c r="R591" s="169"/>
      <c r="S591" s="161"/>
      <c r="T591" s="169"/>
      <c r="U591" s="161"/>
      <c r="V591" s="163"/>
      <c r="W591" s="217"/>
      <c r="X591" s="161"/>
      <c r="Y591" s="161"/>
      <c r="Z591" s="161"/>
      <c r="AA591" s="161"/>
    </row>
    <row r="592" spans="4:27" s="101" customFormat="1" ht="11.25" customHeight="1" x14ac:dyDescent="0.25">
      <c r="D592" s="161"/>
      <c r="E592" s="162"/>
      <c r="F592" s="166"/>
      <c r="G592" s="162"/>
      <c r="H592" s="212"/>
      <c r="I592" s="166"/>
      <c r="J592" s="168"/>
      <c r="K592" s="161"/>
      <c r="L592" s="216"/>
      <c r="M592" s="161"/>
      <c r="N592" s="161"/>
      <c r="O592" s="216"/>
      <c r="P592" s="161"/>
      <c r="Q592" s="216"/>
      <c r="R592" s="169"/>
      <c r="S592" s="161"/>
      <c r="T592" s="169"/>
      <c r="U592" s="161"/>
      <c r="V592" s="163"/>
      <c r="W592" s="217"/>
      <c r="X592" s="161"/>
      <c r="Y592" s="161"/>
      <c r="Z592" s="161"/>
      <c r="AA592" s="161"/>
    </row>
    <row r="593" spans="4:27" s="101" customFormat="1" ht="11.25" customHeight="1" x14ac:dyDescent="0.25">
      <c r="D593" s="161"/>
      <c r="E593" s="162"/>
      <c r="F593" s="166"/>
      <c r="G593" s="162"/>
      <c r="H593" s="212"/>
      <c r="I593" s="166"/>
      <c r="J593" s="168"/>
      <c r="K593" s="161"/>
      <c r="L593" s="216"/>
      <c r="M593" s="161"/>
      <c r="N593" s="161"/>
      <c r="O593" s="216"/>
      <c r="P593" s="161"/>
      <c r="Q593" s="216"/>
      <c r="R593" s="169"/>
      <c r="S593" s="161"/>
      <c r="T593" s="169"/>
      <c r="U593" s="161"/>
      <c r="V593" s="163"/>
      <c r="W593" s="217"/>
      <c r="X593" s="161"/>
      <c r="Y593" s="161"/>
      <c r="Z593" s="161"/>
      <c r="AA593" s="161"/>
    </row>
    <row r="594" spans="4:27" s="101" customFormat="1" ht="11.25" customHeight="1" x14ac:dyDescent="0.25">
      <c r="D594" s="161"/>
      <c r="E594" s="162"/>
      <c r="F594" s="166"/>
      <c r="G594" s="162"/>
      <c r="H594" s="212"/>
      <c r="I594" s="166"/>
      <c r="J594" s="168"/>
      <c r="K594" s="161"/>
      <c r="L594" s="216"/>
      <c r="M594" s="161"/>
      <c r="N594" s="161"/>
      <c r="O594" s="216"/>
      <c r="P594" s="161"/>
      <c r="Q594" s="216"/>
      <c r="R594" s="169"/>
      <c r="S594" s="161"/>
      <c r="T594" s="169"/>
      <c r="U594" s="161"/>
      <c r="V594" s="163"/>
      <c r="W594" s="217"/>
      <c r="X594" s="161"/>
      <c r="Y594" s="161"/>
      <c r="Z594" s="161"/>
      <c r="AA594" s="161"/>
    </row>
    <row r="595" spans="4:27" s="101" customFormat="1" ht="11.25" customHeight="1" x14ac:dyDescent="0.25">
      <c r="D595" s="161"/>
      <c r="E595" s="162"/>
      <c r="F595" s="166"/>
      <c r="G595" s="162"/>
      <c r="H595" s="212"/>
      <c r="I595" s="166"/>
      <c r="J595" s="168"/>
      <c r="K595" s="161"/>
      <c r="L595" s="216"/>
      <c r="M595" s="161"/>
      <c r="N595" s="161"/>
      <c r="O595" s="216"/>
      <c r="P595" s="161"/>
      <c r="Q595" s="216"/>
      <c r="R595" s="169"/>
      <c r="S595" s="161"/>
      <c r="T595" s="169"/>
      <c r="U595" s="161"/>
      <c r="V595" s="163"/>
      <c r="W595" s="217"/>
      <c r="X595" s="161"/>
      <c r="Y595" s="161"/>
      <c r="Z595" s="161"/>
      <c r="AA595" s="161"/>
    </row>
    <row r="596" spans="4:27" s="101" customFormat="1" ht="11.25" customHeight="1" x14ac:dyDescent="0.25">
      <c r="D596" s="161"/>
      <c r="E596" s="162"/>
      <c r="F596" s="166"/>
      <c r="G596" s="162"/>
      <c r="H596" s="212"/>
      <c r="I596" s="166"/>
      <c r="J596" s="168"/>
      <c r="K596" s="161"/>
      <c r="L596" s="216"/>
      <c r="M596" s="161"/>
      <c r="N596" s="161"/>
      <c r="O596" s="216"/>
      <c r="P596" s="161"/>
      <c r="Q596" s="216"/>
      <c r="R596" s="169"/>
      <c r="S596" s="161"/>
      <c r="T596" s="169"/>
      <c r="U596" s="161"/>
      <c r="V596" s="163"/>
      <c r="W596" s="217"/>
      <c r="X596" s="161"/>
      <c r="Y596" s="161"/>
      <c r="Z596" s="161"/>
      <c r="AA596" s="161"/>
    </row>
    <row r="597" spans="4:27" s="101" customFormat="1" ht="11.25" customHeight="1" x14ac:dyDescent="0.25">
      <c r="D597" s="161"/>
      <c r="E597" s="162"/>
      <c r="F597" s="166"/>
      <c r="G597" s="162"/>
      <c r="H597" s="212"/>
      <c r="I597" s="166"/>
      <c r="J597" s="168"/>
      <c r="K597" s="161"/>
      <c r="L597" s="216"/>
      <c r="M597" s="161"/>
      <c r="N597" s="161"/>
      <c r="O597" s="216"/>
      <c r="P597" s="161"/>
      <c r="Q597" s="216"/>
      <c r="R597" s="169"/>
      <c r="S597" s="161"/>
      <c r="T597" s="169"/>
      <c r="U597" s="161"/>
      <c r="V597" s="163"/>
      <c r="W597" s="217"/>
      <c r="X597" s="161"/>
      <c r="Y597" s="161"/>
      <c r="Z597" s="161"/>
      <c r="AA597" s="161"/>
    </row>
    <row r="598" spans="4:27" s="101" customFormat="1" ht="11.25" customHeight="1" x14ac:dyDescent="0.25">
      <c r="D598" s="161"/>
      <c r="E598" s="162"/>
      <c r="F598" s="166"/>
      <c r="G598" s="162"/>
      <c r="H598" s="212"/>
      <c r="I598" s="166"/>
      <c r="J598" s="168"/>
      <c r="K598" s="161"/>
      <c r="L598" s="216"/>
      <c r="M598" s="161"/>
      <c r="N598" s="161"/>
      <c r="O598" s="216"/>
      <c r="P598" s="161"/>
      <c r="Q598" s="216"/>
      <c r="R598" s="169"/>
      <c r="S598" s="161"/>
      <c r="T598" s="169"/>
      <c r="U598" s="161"/>
      <c r="V598" s="163"/>
      <c r="W598" s="217"/>
      <c r="X598" s="161"/>
      <c r="Y598" s="161"/>
      <c r="Z598" s="161"/>
      <c r="AA598" s="161"/>
    </row>
    <row r="599" spans="4:27" s="101" customFormat="1" ht="11.25" customHeight="1" x14ac:dyDescent="0.25">
      <c r="D599" s="161"/>
      <c r="E599" s="162"/>
      <c r="F599" s="166"/>
      <c r="G599" s="162"/>
      <c r="H599" s="212"/>
      <c r="I599" s="166"/>
      <c r="J599" s="168"/>
      <c r="K599" s="161"/>
      <c r="L599" s="216"/>
      <c r="M599" s="161"/>
      <c r="N599" s="161"/>
      <c r="O599" s="216"/>
      <c r="P599" s="161"/>
      <c r="Q599" s="216"/>
      <c r="R599" s="169"/>
      <c r="S599" s="161"/>
      <c r="T599" s="169"/>
      <c r="U599" s="161"/>
      <c r="V599" s="163"/>
      <c r="W599" s="217"/>
      <c r="X599" s="161"/>
      <c r="Y599" s="161"/>
      <c r="Z599" s="161"/>
      <c r="AA599" s="161"/>
    </row>
    <row r="600" spans="4:27" s="101" customFormat="1" ht="11.25" customHeight="1" x14ac:dyDescent="0.25">
      <c r="D600" s="161"/>
      <c r="E600" s="162"/>
      <c r="F600" s="166"/>
      <c r="G600" s="162"/>
      <c r="H600" s="212"/>
      <c r="I600" s="166"/>
      <c r="J600" s="168"/>
      <c r="K600" s="161"/>
      <c r="L600" s="216"/>
      <c r="M600" s="161"/>
      <c r="N600" s="161"/>
      <c r="O600" s="216"/>
      <c r="P600" s="161"/>
      <c r="Q600" s="216"/>
      <c r="R600" s="169"/>
      <c r="S600" s="161"/>
      <c r="T600" s="169"/>
      <c r="U600" s="161"/>
      <c r="V600" s="163"/>
      <c r="W600" s="217"/>
      <c r="X600" s="161"/>
      <c r="Y600" s="161"/>
      <c r="Z600" s="161"/>
      <c r="AA600" s="161"/>
    </row>
    <row r="601" spans="4:27" s="101" customFormat="1" ht="11.25" customHeight="1" x14ac:dyDescent="0.25">
      <c r="D601" s="161"/>
      <c r="E601" s="162"/>
      <c r="F601" s="166"/>
      <c r="G601" s="162"/>
      <c r="H601" s="212"/>
      <c r="I601" s="166"/>
      <c r="J601" s="168"/>
      <c r="K601" s="161"/>
      <c r="L601" s="216"/>
      <c r="M601" s="161"/>
      <c r="N601" s="161"/>
      <c r="O601" s="216"/>
      <c r="P601" s="161"/>
      <c r="Q601" s="216"/>
      <c r="R601" s="169"/>
      <c r="S601" s="161"/>
      <c r="T601" s="169"/>
      <c r="U601" s="161"/>
      <c r="V601" s="163"/>
      <c r="W601" s="217"/>
      <c r="X601" s="161"/>
      <c r="Y601" s="161"/>
      <c r="Z601" s="161"/>
      <c r="AA601" s="161"/>
    </row>
    <row r="602" spans="4:27" s="101" customFormat="1" ht="11.25" customHeight="1" x14ac:dyDescent="0.25">
      <c r="D602" s="161"/>
      <c r="E602" s="162"/>
      <c r="F602" s="166"/>
      <c r="G602" s="162"/>
      <c r="H602" s="212"/>
      <c r="I602" s="166"/>
      <c r="J602" s="168"/>
      <c r="K602" s="161"/>
      <c r="L602" s="216"/>
      <c r="M602" s="161"/>
      <c r="N602" s="161"/>
      <c r="O602" s="216"/>
      <c r="P602" s="161"/>
      <c r="Q602" s="216"/>
      <c r="R602" s="169"/>
      <c r="S602" s="161"/>
      <c r="T602" s="169"/>
      <c r="U602" s="161"/>
      <c r="V602" s="163"/>
      <c r="W602" s="217"/>
      <c r="X602" s="161"/>
      <c r="Y602" s="161"/>
      <c r="Z602" s="161"/>
      <c r="AA602" s="161"/>
    </row>
    <row r="603" spans="4:27" s="101" customFormat="1" ht="11.25" customHeight="1" x14ac:dyDescent="0.25">
      <c r="D603" s="161"/>
      <c r="E603" s="162"/>
      <c r="F603" s="166"/>
      <c r="G603" s="162"/>
      <c r="H603" s="212"/>
      <c r="I603" s="166"/>
      <c r="J603" s="168"/>
      <c r="K603" s="161"/>
      <c r="L603" s="216"/>
      <c r="M603" s="161"/>
      <c r="N603" s="161"/>
      <c r="O603" s="216"/>
      <c r="P603" s="161"/>
      <c r="Q603" s="216"/>
      <c r="R603" s="169"/>
      <c r="S603" s="161"/>
      <c r="T603" s="169"/>
      <c r="U603" s="161"/>
      <c r="V603" s="163"/>
      <c r="W603" s="217"/>
      <c r="X603" s="161"/>
      <c r="Y603" s="161"/>
      <c r="Z603" s="161"/>
      <c r="AA603" s="161"/>
    </row>
    <row r="604" spans="4:27" s="101" customFormat="1" ht="11.25" customHeight="1" x14ac:dyDescent="0.25">
      <c r="D604" s="161"/>
      <c r="E604" s="162"/>
      <c r="F604" s="166"/>
      <c r="G604" s="162"/>
      <c r="H604" s="212"/>
      <c r="I604" s="166"/>
      <c r="J604" s="168"/>
      <c r="K604" s="161"/>
      <c r="L604" s="216"/>
      <c r="M604" s="161"/>
      <c r="N604" s="161"/>
      <c r="O604" s="216"/>
      <c r="P604" s="161"/>
      <c r="Q604" s="216"/>
      <c r="R604" s="169"/>
      <c r="S604" s="161"/>
      <c r="T604" s="169"/>
      <c r="U604" s="161"/>
      <c r="V604" s="163"/>
      <c r="W604" s="217"/>
      <c r="X604" s="161"/>
      <c r="Y604" s="161"/>
      <c r="Z604" s="161"/>
      <c r="AA604" s="161"/>
    </row>
    <row r="605" spans="4:27" s="101" customFormat="1" ht="11.25" customHeight="1" x14ac:dyDescent="0.25">
      <c r="D605" s="161"/>
      <c r="E605" s="162"/>
      <c r="F605" s="166"/>
      <c r="G605" s="162"/>
      <c r="H605" s="212"/>
      <c r="I605" s="166"/>
      <c r="J605" s="168"/>
      <c r="K605" s="161"/>
      <c r="L605" s="216"/>
      <c r="M605" s="161"/>
      <c r="N605" s="161"/>
      <c r="O605" s="216"/>
      <c r="P605" s="161"/>
      <c r="Q605" s="216"/>
      <c r="R605" s="169"/>
      <c r="S605" s="161"/>
      <c r="T605" s="169"/>
      <c r="U605" s="161"/>
      <c r="V605" s="163"/>
      <c r="W605" s="217"/>
      <c r="X605" s="161"/>
      <c r="Y605" s="161"/>
      <c r="Z605" s="161"/>
      <c r="AA605" s="161"/>
    </row>
    <row r="606" spans="4:27" s="101" customFormat="1" ht="11.25" customHeight="1" x14ac:dyDescent="0.25">
      <c r="D606" s="161"/>
      <c r="E606" s="162"/>
      <c r="F606" s="166"/>
      <c r="G606" s="162"/>
      <c r="H606" s="212"/>
      <c r="I606" s="166"/>
      <c r="J606" s="168"/>
      <c r="K606" s="161"/>
      <c r="L606" s="216"/>
      <c r="M606" s="161"/>
      <c r="N606" s="161"/>
      <c r="O606" s="216"/>
      <c r="P606" s="161"/>
      <c r="Q606" s="216"/>
      <c r="R606" s="169"/>
      <c r="S606" s="161"/>
      <c r="T606" s="169"/>
      <c r="U606" s="161"/>
      <c r="V606" s="163"/>
      <c r="W606" s="217"/>
      <c r="X606" s="161"/>
      <c r="Y606" s="161"/>
      <c r="Z606" s="161"/>
      <c r="AA606" s="161"/>
    </row>
    <row r="607" spans="4:27" s="101" customFormat="1" ht="11.25" customHeight="1" x14ac:dyDescent="0.25">
      <c r="D607" s="161"/>
      <c r="E607" s="162"/>
      <c r="F607" s="166"/>
      <c r="G607" s="162"/>
      <c r="H607" s="212"/>
      <c r="I607" s="166"/>
      <c r="J607" s="168"/>
      <c r="K607" s="161"/>
      <c r="L607" s="216"/>
      <c r="M607" s="161"/>
      <c r="N607" s="161"/>
      <c r="O607" s="216"/>
      <c r="P607" s="161"/>
      <c r="Q607" s="216"/>
      <c r="R607" s="169"/>
      <c r="S607" s="161"/>
      <c r="T607" s="169"/>
      <c r="U607" s="161"/>
      <c r="V607" s="163"/>
      <c r="W607" s="217"/>
      <c r="X607" s="161"/>
      <c r="Y607" s="161"/>
      <c r="Z607" s="161"/>
      <c r="AA607" s="161"/>
    </row>
    <row r="608" spans="4:27" s="101" customFormat="1" ht="11.25" customHeight="1" x14ac:dyDescent="0.25">
      <c r="D608" s="161"/>
      <c r="E608" s="162"/>
      <c r="F608" s="166"/>
      <c r="G608" s="162"/>
      <c r="H608" s="212"/>
      <c r="I608" s="166"/>
      <c r="J608" s="168"/>
      <c r="K608" s="161"/>
      <c r="L608" s="216"/>
      <c r="M608" s="161"/>
      <c r="N608" s="161"/>
      <c r="O608" s="216"/>
      <c r="P608" s="161"/>
      <c r="Q608" s="216"/>
      <c r="R608" s="169"/>
      <c r="S608" s="161"/>
      <c r="T608" s="169"/>
      <c r="U608" s="161"/>
      <c r="V608" s="163"/>
      <c r="W608" s="217"/>
      <c r="X608" s="161"/>
      <c r="Y608" s="161"/>
      <c r="Z608" s="161"/>
      <c r="AA608" s="161"/>
    </row>
    <row r="609" spans="4:27" s="101" customFormat="1" ht="11.25" customHeight="1" x14ac:dyDescent="0.25">
      <c r="D609" s="161"/>
      <c r="E609" s="162"/>
      <c r="F609" s="166"/>
      <c r="G609" s="162"/>
      <c r="H609" s="212"/>
      <c r="I609" s="166"/>
      <c r="J609" s="168"/>
      <c r="K609" s="161"/>
      <c r="L609" s="216"/>
      <c r="M609" s="161"/>
      <c r="N609" s="161"/>
      <c r="O609" s="216"/>
      <c r="P609" s="161"/>
      <c r="Q609" s="216"/>
      <c r="R609" s="169"/>
      <c r="S609" s="161"/>
      <c r="T609" s="169"/>
      <c r="U609" s="161"/>
      <c r="V609" s="163"/>
      <c r="W609" s="217"/>
      <c r="X609" s="161"/>
      <c r="Y609" s="161"/>
      <c r="Z609" s="161"/>
      <c r="AA609" s="161"/>
    </row>
    <row r="610" spans="4:27" s="101" customFormat="1" ht="11.25" customHeight="1" x14ac:dyDescent="0.25">
      <c r="D610" s="161"/>
      <c r="E610" s="162"/>
      <c r="F610" s="166"/>
      <c r="G610" s="162"/>
      <c r="H610" s="212"/>
      <c r="I610" s="166"/>
      <c r="J610" s="168"/>
      <c r="K610" s="161"/>
      <c r="L610" s="216"/>
      <c r="M610" s="161"/>
      <c r="N610" s="161"/>
      <c r="O610" s="216"/>
      <c r="P610" s="161"/>
      <c r="Q610" s="216"/>
      <c r="R610" s="169"/>
      <c r="S610" s="161"/>
      <c r="T610" s="169"/>
      <c r="U610" s="161"/>
      <c r="V610" s="163"/>
      <c r="W610" s="217"/>
      <c r="X610" s="161"/>
      <c r="Y610" s="161"/>
      <c r="Z610" s="161"/>
      <c r="AA610" s="161"/>
    </row>
    <row r="611" spans="4:27" s="101" customFormat="1" ht="11.25" customHeight="1" x14ac:dyDescent="0.25">
      <c r="D611" s="161"/>
      <c r="E611" s="162"/>
      <c r="F611" s="166"/>
      <c r="G611" s="162"/>
      <c r="H611" s="212"/>
      <c r="I611" s="166"/>
      <c r="J611" s="168"/>
      <c r="K611" s="161"/>
      <c r="L611" s="216"/>
      <c r="M611" s="161"/>
      <c r="N611" s="161"/>
      <c r="O611" s="216"/>
      <c r="P611" s="161"/>
      <c r="Q611" s="216"/>
      <c r="R611" s="169"/>
      <c r="S611" s="161"/>
      <c r="T611" s="169"/>
      <c r="U611" s="161"/>
      <c r="V611" s="163"/>
      <c r="W611" s="217"/>
      <c r="X611" s="161"/>
      <c r="Y611" s="161"/>
      <c r="Z611" s="161"/>
      <c r="AA611" s="161"/>
    </row>
    <row r="612" spans="4:27" s="101" customFormat="1" ht="11.25" customHeight="1" x14ac:dyDescent="0.25">
      <c r="D612" s="161"/>
      <c r="E612" s="162"/>
      <c r="F612" s="166"/>
      <c r="G612" s="162"/>
      <c r="H612" s="212"/>
      <c r="I612" s="166"/>
      <c r="J612" s="168"/>
      <c r="K612" s="161"/>
      <c r="L612" s="216"/>
      <c r="M612" s="161"/>
      <c r="N612" s="161"/>
      <c r="O612" s="216"/>
      <c r="P612" s="161"/>
      <c r="Q612" s="216"/>
      <c r="R612" s="169"/>
      <c r="S612" s="161"/>
      <c r="T612" s="169"/>
      <c r="U612" s="161"/>
      <c r="V612" s="163"/>
      <c r="W612" s="217"/>
      <c r="X612" s="161"/>
      <c r="Y612" s="161"/>
      <c r="Z612" s="161"/>
      <c r="AA612" s="161"/>
    </row>
    <row r="613" spans="4:27" s="101" customFormat="1" ht="11.25" customHeight="1" x14ac:dyDescent="0.25">
      <c r="D613" s="161"/>
      <c r="E613" s="162"/>
      <c r="F613" s="166"/>
      <c r="G613" s="162"/>
      <c r="H613" s="212"/>
      <c r="I613" s="166"/>
      <c r="J613" s="168"/>
      <c r="K613" s="161"/>
      <c r="L613" s="216"/>
      <c r="M613" s="161"/>
      <c r="N613" s="161"/>
      <c r="O613" s="216"/>
      <c r="P613" s="161"/>
      <c r="Q613" s="216"/>
      <c r="R613" s="169"/>
      <c r="S613" s="161"/>
      <c r="T613" s="169"/>
      <c r="U613" s="161"/>
      <c r="V613" s="163"/>
      <c r="W613" s="217"/>
      <c r="X613" s="161"/>
      <c r="Y613" s="161"/>
      <c r="Z613" s="161"/>
      <c r="AA613" s="161"/>
    </row>
    <row r="614" spans="4:27" s="101" customFormat="1" ht="11.25" customHeight="1" x14ac:dyDescent="0.25">
      <c r="D614" s="161"/>
      <c r="E614" s="162"/>
      <c r="F614" s="166"/>
      <c r="G614" s="162"/>
      <c r="H614" s="212"/>
      <c r="I614" s="166"/>
      <c r="J614" s="168"/>
      <c r="K614" s="161"/>
      <c r="L614" s="216"/>
      <c r="M614" s="161"/>
      <c r="N614" s="161"/>
      <c r="O614" s="216"/>
      <c r="P614" s="161"/>
      <c r="Q614" s="216"/>
      <c r="R614" s="169"/>
      <c r="S614" s="161"/>
      <c r="T614" s="169"/>
      <c r="U614" s="161"/>
      <c r="V614" s="163"/>
      <c r="W614" s="217"/>
      <c r="X614" s="161"/>
      <c r="Y614" s="161"/>
      <c r="Z614" s="161"/>
      <c r="AA614" s="161"/>
    </row>
    <row r="615" spans="4:27" s="101" customFormat="1" ht="11.25" customHeight="1" x14ac:dyDescent="0.25">
      <c r="D615" s="161"/>
      <c r="E615" s="162"/>
      <c r="F615" s="166"/>
      <c r="G615" s="162"/>
      <c r="H615" s="212"/>
      <c r="I615" s="166"/>
      <c r="J615" s="168"/>
      <c r="K615" s="161"/>
      <c r="L615" s="216"/>
      <c r="M615" s="161"/>
      <c r="N615" s="161"/>
      <c r="O615" s="216"/>
      <c r="P615" s="161"/>
      <c r="Q615" s="216"/>
      <c r="R615" s="169"/>
      <c r="S615" s="161"/>
      <c r="T615" s="169"/>
      <c r="U615" s="161"/>
      <c r="V615" s="163"/>
      <c r="W615" s="217"/>
      <c r="X615" s="161"/>
      <c r="Y615" s="161"/>
      <c r="Z615" s="161"/>
      <c r="AA615" s="161"/>
    </row>
    <row r="616" spans="4:27" s="101" customFormat="1" ht="11.25" customHeight="1" x14ac:dyDescent="0.25">
      <c r="D616" s="161"/>
      <c r="E616" s="162"/>
      <c r="F616" s="166"/>
      <c r="G616" s="162"/>
      <c r="H616" s="212"/>
      <c r="I616" s="166"/>
      <c r="J616" s="168"/>
      <c r="K616" s="161"/>
      <c r="L616" s="216"/>
      <c r="M616" s="161"/>
      <c r="N616" s="161"/>
      <c r="O616" s="216"/>
      <c r="P616" s="161"/>
      <c r="Q616" s="216"/>
      <c r="R616" s="169"/>
      <c r="S616" s="161"/>
      <c r="T616" s="169"/>
      <c r="U616" s="161"/>
      <c r="V616" s="163"/>
      <c r="W616" s="217"/>
      <c r="X616" s="161"/>
      <c r="Y616" s="161"/>
      <c r="Z616" s="161"/>
      <c r="AA616" s="161"/>
    </row>
    <row r="617" spans="4:27" s="101" customFormat="1" ht="11.25" customHeight="1" x14ac:dyDescent="0.25">
      <c r="D617" s="161"/>
      <c r="E617" s="162"/>
      <c r="F617" s="166"/>
      <c r="G617" s="162"/>
      <c r="H617" s="212"/>
      <c r="I617" s="166"/>
      <c r="J617" s="168"/>
      <c r="K617" s="161"/>
      <c r="L617" s="216"/>
      <c r="M617" s="161"/>
      <c r="N617" s="161"/>
      <c r="O617" s="216"/>
      <c r="P617" s="161"/>
      <c r="Q617" s="216"/>
      <c r="R617" s="169"/>
      <c r="S617" s="161"/>
      <c r="T617" s="169"/>
      <c r="U617" s="161"/>
      <c r="V617" s="163"/>
      <c r="W617" s="217"/>
      <c r="X617" s="161"/>
      <c r="Y617" s="161"/>
      <c r="Z617" s="161"/>
      <c r="AA617" s="161"/>
    </row>
    <row r="618" spans="4:27" s="101" customFormat="1" ht="11.25" customHeight="1" x14ac:dyDescent="0.25">
      <c r="D618" s="161"/>
      <c r="E618" s="162"/>
      <c r="F618" s="166"/>
      <c r="G618" s="162"/>
      <c r="H618" s="212"/>
      <c r="I618" s="166"/>
      <c r="J618" s="168"/>
      <c r="K618" s="161"/>
      <c r="L618" s="216"/>
      <c r="M618" s="161"/>
      <c r="N618" s="161"/>
      <c r="O618" s="216"/>
      <c r="P618" s="161"/>
      <c r="Q618" s="216"/>
      <c r="R618" s="169"/>
      <c r="S618" s="161"/>
      <c r="T618" s="169"/>
      <c r="U618" s="161"/>
      <c r="V618" s="163"/>
      <c r="W618" s="217"/>
      <c r="X618" s="161"/>
      <c r="Y618" s="161"/>
      <c r="Z618" s="161"/>
      <c r="AA618" s="161"/>
    </row>
    <row r="619" spans="4:27" s="101" customFormat="1" ht="11.25" customHeight="1" x14ac:dyDescent="0.25">
      <c r="D619" s="161"/>
      <c r="E619" s="162"/>
      <c r="F619" s="166"/>
      <c r="G619" s="162"/>
      <c r="H619" s="212"/>
      <c r="I619" s="166"/>
      <c r="J619" s="168"/>
      <c r="K619" s="161"/>
      <c r="L619" s="216"/>
      <c r="M619" s="161"/>
      <c r="N619" s="161"/>
      <c r="O619" s="216"/>
      <c r="P619" s="161"/>
      <c r="Q619" s="216"/>
      <c r="R619" s="169"/>
      <c r="S619" s="161"/>
      <c r="T619" s="169"/>
      <c r="U619" s="161"/>
      <c r="V619" s="163"/>
      <c r="W619" s="217"/>
      <c r="X619" s="161"/>
      <c r="Y619" s="161"/>
      <c r="Z619" s="161"/>
      <c r="AA619" s="161"/>
    </row>
    <row r="620" spans="4:27" s="101" customFormat="1" ht="11.25" customHeight="1" x14ac:dyDescent="0.25">
      <c r="D620" s="161"/>
      <c r="E620" s="162"/>
      <c r="F620" s="166"/>
      <c r="G620" s="162"/>
      <c r="H620" s="212"/>
      <c r="I620" s="166"/>
      <c r="J620" s="168"/>
      <c r="K620" s="161"/>
      <c r="L620" s="216"/>
      <c r="M620" s="161"/>
      <c r="N620" s="161"/>
      <c r="O620" s="216"/>
      <c r="P620" s="161"/>
      <c r="Q620" s="216"/>
      <c r="R620" s="169"/>
      <c r="S620" s="161"/>
      <c r="T620" s="169"/>
      <c r="U620" s="161"/>
      <c r="V620" s="163"/>
      <c r="W620" s="217"/>
      <c r="X620" s="161"/>
      <c r="Y620" s="161"/>
      <c r="Z620" s="161"/>
      <c r="AA620" s="161"/>
    </row>
    <row r="621" spans="4:27" s="101" customFormat="1" ht="11.25" customHeight="1" x14ac:dyDescent="0.25">
      <c r="D621" s="161"/>
      <c r="E621" s="162"/>
      <c r="F621" s="166"/>
      <c r="G621" s="162"/>
      <c r="H621" s="212"/>
      <c r="I621" s="166"/>
      <c r="J621" s="168"/>
      <c r="K621" s="161"/>
      <c r="L621" s="216"/>
      <c r="M621" s="161"/>
      <c r="N621" s="161"/>
      <c r="O621" s="216"/>
      <c r="P621" s="161"/>
      <c r="Q621" s="216"/>
      <c r="R621" s="169"/>
      <c r="S621" s="161"/>
      <c r="T621" s="169"/>
      <c r="U621" s="161"/>
      <c r="V621" s="163"/>
      <c r="W621" s="217"/>
      <c r="X621" s="161"/>
      <c r="Y621" s="161"/>
      <c r="Z621" s="161"/>
      <c r="AA621" s="161"/>
    </row>
    <row r="622" spans="4:27" s="101" customFormat="1" ht="11.25" customHeight="1" x14ac:dyDescent="0.25">
      <c r="D622" s="161"/>
      <c r="E622" s="162"/>
      <c r="F622" s="166"/>
      <c r="G622" s="162"/>
      <c r="H622" s="212"/>
      <c r="I622" s="166"/>
      <c r="J622" s="168"/>
      <c r="K622" s="161"/>
      <c r="L622" s="216"/>
      <c r="M622" s="170"/>
      <c r="N622" s="161"/>
      <c r="O622" s="216"/>
      <c r="P622" s="161"/>
      <c r="Q622" s="216"/>
      <c r="R622" s="169"/>
      <c r="S622" s="161"/>
      <c r="T622" s="169"/>
      <c r="U622" s="161"/>
      <c r="V622" s="163"/>
      <c r="W622" s="217"/>
      <c r="X622" s="161"/>
      <c r="Y622" s="161"/>
      <c r="Z622" s="161"/>
      <c r="AA622" s="161"/>
    </row>
    <row r="623" spans="4:27" s="101" customFormat="1" ht="11.25" customHeight="1" x14ac:dyDescent="0.25">
      <c r="D623" s="161"/>
      <c r="E623" s="162"/>
      <c r="F623" s="166"/>
      <c r="G623" s="162"/>
      <c r="H623" s="212"/>
      <c r="I623" s="166"/>
      <c r="J623" s="168"/>
      <c r="K623" s="161"/>
      <c r="L623" s="216"/>
      <c r="M623" s="241"/>
      <c r="N623" s="161"/>
      <c r="O623" s="216"/>
      <c r="P623" s="161"/>
      <c r="Q623" s="216"/>
      <c r="R623" s="169"/>
      <c r="S623" s="161"/>
      <c r="T623" s="169"/>
      <c r="U623" s="161"/>
      <c r="V623" s="163"/>
      <c r="W623" s="217"/>
      <c r="X623" s="161"/>
      <c r="Y623" s="161"/>
      <c r="Z623" s="161"/>
      <c r="AA623" s="161"/>
    </row>
    <row r="624" spans="4:27" s="101" customFormat="1" ht="11.25" customHeight="1" x14ac:dyDescent="0.25">
      <c r="D624" s="161"/>
      <c r="E624" s="162"/>
      <c r="F624" s="166"/>
      <c r="G624" s="162"/>
      <c r="H624" s="212"/>
      <c r="I624" s="166"/>
      <c r="J624" s="168"/>
      <c r="K624" s="161"/>
      <c r="L624" s="216"/>
      <c r="M624" s="161"/>
      <c r="N624" s="161"/>
      <c r="O624" s="216"/>
      <c r="P624" s="161"/>
      <c r="Q624" s="216"/>
      <c r="R624" s="169"/>
      <c r="S624" s="161"/>
      <c r="T624" s="169"/>
      <c r="U624" s="161"/>
      <c r="V624" s="163"/>
      <c r="W624" s="217"/>
      <c r="X624" s="161"/>
      <c r="Y624" s="161"/>
      <c r="Z624" s="161"/>
      <c r="AA624" s="161"/>
    </row>
    <row r="625" spans="4:27" s="101" customFormat="1" ht="11.25" customHeight="1" x14ac:dyDescent="0.25">
      <c r="D625" s="161"/>
      <c r="E625" s="162"/>
      <c r="F625" s="166"/>
      <c r="G625" s="162"/>
      <c r="H625" s="212"/>
      <c r="I625" s="166"/>
      <c r="J625" s="168"/>
      <c r="K625" s="161"/>
      <c r="L625" s="216"/>
      <c r="M625" s="161"/>
      <c r="N625" s="161"/>
      <c r="O625" s="216"/>
      <c r="P625" s="161"/>
      <c r="Q625" s="216"/>
      <c r="R625" s="169"/>
      <c r="S625" s="161"/>
      <c r="T625" s="169"/>
      <c r="U625" s="161"/>
      <c r="V625" s="163"/>
      <c r="W625" s="217"/>
      <c r="X625" s="161"/>
      <c r="Y625" s="161"/>
      <c r="Z625" s="161"/>
      <c r="AA625" s="161"/>
    </row>
    <row r="626" spans="4:27" s="101" customFormat="1" ht="11.25" customHeight="1" x14ac:dyDescent="0.25">
      <c r="D626" s="161"/>
      <c r="E626" s="162"/>
      <c r="F626" s="166"/>
      <c r="G626" s="162"/>
      <c r="H626" s="212"/>
      <c r="I626" s="166"/>
      <c r="J626" s="168"/>
      <c r="K626" s="161"/>
      <c r="L626" s="216"/>
      <c r="M626" s="161"/>
      <c r="N626" s="161"/>
      <c r="O626" s="216"/>
      <c r="P626" s="161"/>
      <c r="Q626" s="216"/>
      <c r="R626" s="169"/>
      <c r="S626" s="161"/>
      <c r="T626" s="169"/>
      <c r="U626" s="161"/>
      <c r="V626" s="163"/>
      <c r="W626" s="217"/>
      <c r="X626" s="161"/>
      <c r="Y626" s="161"/>
      <c r="Z626" s="161"/>
      <c r="AA626" s="161"/>
    </row>
    <row r="627" spans="4:27" s="101" customFormat="1" ht="11.25" customHeight="1" x14ac:dyDescent="0.25">
      <c r="D627" s="161"/>
      <c r="E627" s="162"/>
      <c r="F627" s="166"/>
      <c r="G627" s="162"/>
      <c r="H627" s="212"/>
      <c r="I627" s="166"/>
      <c r="J627" s="168"/>
      <c r="K627" s="161"/>
      <c r="L627" s="216"/>
      <c r="M627" s="161"/>
      <c r="N627" s="161"/>
      <c r="O627" s="216"/>
      <c r="P627" s="161"/>
      <c r="Q627" s="216"/>
      <c r="R627" s="169"/>
      <c r="S627" s="161"/>
      <c r="T627" s="169"/>
      <c r="U627" s="161"/>
      <c r="V627" s="163"/>
      <c r="W627" s="217"/>
      <c r="X627" s="161"/>
      <c r="Y627" s="161"/>
      <c r="Z627" s="161"/>
      <c r="AA627" s="161"/>
    </row>
    <row r="628" spans="4:27" s="101" customFormat="1" ht="11.25" customHeight="1" x14ac:dyDescent="0.25">
      <c r="D628" s="161"/>
      <c r="E628" s="162"/>
      <c r="F628" s="166"/>
      <c r="G628" s="162"/>
      <c r="H628" s="212"/>
      <c r="I628" s="166"/>
      <c r="J628" s="168"/>
      <c r="K628" s="161"/>
      <c r="L628" s="216"/>
      <c r="M628" s="161"/>
      <c r="N628" s="161"/>
      <c r="O628" s="216"/>
      <c r="P628" s="161"/>
      <c r="Q628" s="216"/>
      <c r="R628" s="169"/>
      <c r="S628" s="161"/>
      <c r="T628" s="169"/>
      <c r="U628" s="161"/>
      <c r="V628" s="163"/>
      <c r="W628" s="217"/>
      <c r="X628" s="161"/>
      <c r="Y628" s="161"/>
      <c r="Z628" s="161"/>
      <c r="AA628" s="161"/>
    </row>
    <row r="629" spans="4:27" s="101" customFormat="1" ht="11.25" customHeight="1" x14ac:dyDescent="0.25">
      <c r="D629" s="161"/>
      <c r="E629" s="162"/>
      <c r="F629" s="166"/>
      <c r="G629" s="162"/>
      <c r="H629" s="212"/>
      <c r="I629" s="166"/>
      <c r="J629" s="168"/>
      <c r="K629" s="161"/>
      <c r="L629" s="216"/>
      <c r="M629" s="161"/>
      <c r="N629" s="161"/>
      <c r="O629" s="216"/>
      <c r="P629" s="161"/>
      <c r="Q629" s="216"/>
      <c r="R629" s="169"/>
      <c r="S629" s="161"/>
      <c r="T629" s="169"/>
      <c r="U629" s="161"/>
      <c r="V629" s="163"/>
      <c r="W629" s="217"/>
      <c r="X629" s="161"/>
      <c r="Y629" s="161"/>
      <c r="Z629" s="161"/>
      <c r="AA629" s="161"/>
    </row>
    <row r="630" spans="4:27" s="101" customFormat="1" ht="11.25" customHeight="1" x14ac:dyDescent="0.25">
      <c r="D630" s="161"/>
      <c r="E630" s="162"/>
      <c r="F630" s="166"/>
      <c r="G630" s="162"/>
      <c r="H630" s="212"/>
      <c r="I630" s="166"/>
      <c r="J630" s="168"/>
      <c r="K630" s="161"/>
      <c r="L630" s="216"/>
      <c r="M630" s="161"/>
      <c r="N630" s="161"/>
      <c r="O630" s="216"/>
      <c r="P630" s="161"/>
      <c r="Q630" s="216"/>
      <c r="R630" s="169"/>
      <c r="S630" s="161"/>
      <c r="T630" s="169"/>
      <c r="U630" s="161"/>
      <c r="V630" s="163"/>
      <c r="W630" s="217"/>
      <c r="X630" s="161"/>
      <c r="Y630" s="161"/>
      <c r="Z630" s="161"/>
      <c r="AA630" s="161"/>
    </row>
    <row r="631" spans="4:27" s="101" customFormat="1" ht="11.25" customHeight="1" x14ac:dyDescent="0.25">
      <c r="D631" s="161"/>
      <c r="E631" s="162"/>
      <c r="F631" s="166"/>
      <c r="G631" s="162"/>
      <c r="H631" s="212"/>
      <c r="I631" s="166"/>
      <c r="J631" s="168"/>
      <c r="K631" s="161"/>
      <c r="L631" s="216"/>
      <c r="M631" s="161"/>
      <c r="N631" s="161"/>
      <c r="O631" s="216"/>
      <c r="P631" s="161"/>
      <c r="Q631" s="216"/>
      <c r="R631" s="169"/>
      <c r="S631" s="161"/>
      <c r="T631" s="169"/>
      <c r="U631" s="161"/>
      <c r="V631" s="163"/>
      <c r="W631" s="217"/>
      <c r="X631" s="161"/>
      <c r="Y631" s="161"/>
      <c r="Z631" s="161"/>
      <c r="AA631" s="161"/>
    </row>
    <row r="632" spans="4:27" s="101" customFormat="1" ht="11.25" customHeight="1" x14ac:dyDescent="0.25">
      <c r="D632" s="161"/>
      <c r="E632" s="162"/>
      <c r="F632" s="166"/>
      <c r="G632" s="162"/>
      <c r="H632" s="212"/>
      <c r="I632" s="166"/>
      <c r="J632" s="168"/>
      <c r="K632" s="161"/>
      <c r="L632" s="216"/>
      <c r="M632" s="161"/>
      <c r="N632" s="161"/>
      <c r="O632" s="216"/>
      <c r="P632" s="161"/>
      <c r="Q632" s="216"/>
      <c r="R632" s="169"/>
      <c r="S632" s="161"/>
      <c r="T632" s="169"/>
      <c r="U632" s="161"/>
      <c r="V632" s="163"/>
      <c r="W632" s="217"/>
      <c r="X632" s="161"/>
      <c r="Y632" s="161"/>
      <c r="Z632" s="161"/>
      <c r="AA632" s="161"/>
    </row>
    <row r="633" spans="4:27" s="101" customFormat="1" ht="11.25" customHeight="1" x14ac:dyDescent="0.25">
      <c r="D633" s="161"/>
      <c r="E633" s="162"/>
      <c r="F633" s="166"/>
      <c r="G633" s="162"/>
      <c r="H633" s="212"/>
      <c r="I633" s="166"/>
      <c r="J633" s="168"/>
      <c r="K633" s="161"/>
      <c r="L633" s="216"/>
      <c r="M633" s="161"/>
      <c r="N633" s="161"/>
      <c r="O633" s="216"/>
      <c r="P633" s="161"/>
      <c r="Q633" s="216"/>
      <c r="R633" s="169"/>
      <c r="S633" s="161"/>
      <c r="T633" s="169"/>
      <c r="U633" s="161"/>
      <c r="V633" s="163"/>
      <c r="W633" s="217"/>
      <c r="X633" s="161"/>
      <c r="Y633" s="161"/>
      <c r="Z633" s="161"/>
      <c r="AA633" s="161"/>
    </row>
    <row r="634" spans="4:27" s="101" customFormat="1" ht="11.25" customHeight="1" x14ac:dyDescent="0.25">
      <c r="D634" s="161"/>
      <c r="E634" s="162"/>
      <c r="F634" s="166"/>
      <c r="G634" s="162"/>
      <c r="H634" s="212"/>
      <c r="I634" s="166"/>
      <c r="J634" s="168"/>
      <c r="K634" s="161"/>
      <c r="L634" s="216"/>
      <c r="M634" s="161"/>
      <c r="N634" s="161"/>
      <c r="O634" s="216"/>
      <c r="P634" s="161"/>
      <c r="Q634" s="216"/>
      <c r="R634" s="169"/>
      <c r="S634" s="161"/>
      <c r="T634" s="169"/>
      <c r="U634" s="161"/>
      <c r="V634" s="163"/>
      <c r="W634" s="217"/>
      <c r="X634" s="161"/>
      <c r="Y634" s="161"/>
      <c r="Z634" s="161"/>
      <c r="AA634" s="161"/>
    </row>
    <row r="635" spans="4:27" s="101" customFormat="1" ht="11.25" customHeight="1" x14ac:dyDescent="0.25">
      <c r="D635" s="161"/>
      <c r="E635" s="162"/>
      <c r="F635" s="166"/>
      <c r="G635" s="162"/>
      <c r="H635" s="212"/>
      <c r="I635" s="166"/>
      <c r="J635" s="168"/>
      <c r="K635" s="161"/>
      <c r="L635" s="216"/>
      <c r="M635" s="161"/>
      <c r="N635" s="161"/>
      <c r="O635" s="216"/>
      <c r="P635" s="161"/>
      <c r="Q635" s="216"/>
      <c r="R635" s="169"/>
      <c r="S635" s="161"/>
      <c r="T635" s="169"/>
      <c r="U635" s="161"/>
      <c r="V635" s="163"/>
      <c r="W635" s="217"/>
      <c r="X635" s="161"/>
      <c r="Y635" s="161"/>
      <c r="Z635" s="161"/>
      <c r="AA635" s="161"/>
    </row>
    <row r="636" spans="4:27" s="101" customFormat="1" ht="11.25" customHeight="1" x14ac:dyDescent="0.25">
      <c r="D636" s="161"/>
      <c r="E636" s="162"/>
      <c r="F636" s="166"/>
      <c r="G636" s="162"/>
      <c r="H636" s="212"/>
      <c r="I636" s="166"/>
      <c r="J636" s="168"/>
      <c r="K636" s="161"/>
      <c r="L636" s="216"/>
      <c r="M636" s="161"/>
      <c r="N636" s="161"/>
      <c r="O636" s="216"/>
      <c r="P636" s="161"/>
      <c r="Q636" s="216"/>
      <c r="R636" s="169"/>
      <c r="S636" s="161"/>
      <c r="T636" s="169"/>
      <c r="U636" s="161"/>
      <c r="V636" s="163"/>
      <c r="W636" s="217"/>
      <c r="X636" s="161"/>
      <c r="Y636" s="161"/>
      <c r="Z636" s="161"/>
      <c r="AA636" s="161"/>
    </row>
    <row r="637" spans="4:27" s="101" customFormat="1" ht="11.25" customHeight="1" x14ac:dyDescent="0.25">
      <c r="D637" s="161"/>
      <c r="E637" s="162"/>
      <c r="F637" s="166"/>
      <c r="G637" s="162"/>
      <c r="H637" s="212"/>
      <c r="I637" s="166"/>
      <c r="J637" s="168"/>
      <c r="K637" s="161"/>
      <c r="L637" s="216"/>
      <c r="M637" s="161"/>
      <c r="N637" s="161"/>
      <c r="O637" s="216"/>
      <c r="P637" s="161"/>
      <c r="Q637" s="216"/>
      <c r="R637" s="169"/>
      <c r="S637" s="161"/>
      <c r="T637" s="169"/>
      <c r="U637" s="161"/>
      <c r="V637" s="163"/>
      <c r="W637" s="217"/>
      <c r="X637" s="161"/>
      <c r="Y637" s="161"/>
      <c r="Z637" s="161"/>
      <c r="AA637" s="161"/>
    </row>
    <row r="638" spans="4:27" s="101" customFormat="1" ht="11.25" customHeight="1" x14ac:dyDescent="0.25">
      <c r="D638" s="161"/>
      <c r="E638" s="162"/>
      <c r="F638" s="166"/>
      <c r="G638" s="162"/>
      <c r="H638" s="212"/>
      <c r="I638" s="166"/>
      <c r="J638" s="168"/>
      <c r="K638" s="161"/>
      <c r="L638" s="216"/>
      <c r="M638" s="161"/>
      <c r="N638" s="161"/>
      <c r="O638" s="216"/>
      <c r="P638" s="161"/>
      <c r="Q638" s="216"/>
      <c r="R638" s="169"/>
      <c r="S638" s="161"/>
      <c r="T638" s="169"/>
      <c r="U638" s="161"/>
      <c r="V638" s="163"/>
      <c r="W638" s="217"/>
      <c r="X638" s="161"/>
      <c r="Y638" s="161"/>
      <c r="Z638" s="161"/>
      <c r="AA638" s="161"/>
    </row>
    <row r="639" spans="4:27" s="101" customFormat="1" ht="11.25" customHeight="1" x14ac:dyDescent="0.25">
      <c r="D639" s="161"/>
      <c r="E639" s="162"/>
      <c r="F639" s="166"/>
      <c r="G639" s="162"/>
      <c r="H639" s="212"/>
      <c r="I639" s="166"/>
      <c r="J639" s="168"/>
      <c r="K639" s="161"/>
      <c r="L639" s="216"/>
      <c r="M639" s="161"/>
      <c r="N639" s="161"/>
      <c r="O639" s="216"/>
      <c r="P639" s="161"/>
      <c r="Q639" s="216"/>
      <c r="R639" s="169"/>
      <c r="S639" s="161"/>
      <c r="T639" s="169"/>
      <c r="U639" s="161"/>
      <c r="V639" s="163"/>
      <c r="W639" s="217"/>
      <c r="X639" s="161"/>
      <c r="Y639" s="161"/>
      <c r="Z639" s="161"/>
      <c r="AA639" s="161"/>
    </row>
    <row r="640" spans="4:27" s="101" customFormat="1" ht="11.25" customHeight="1" x14ac:dyDescent="0.25">
      <c r="D640" s="161"/>
      <c r="E640" s="162"/>
      <c r="F640" s="166"/>
      <c r="G640" s="162"/>
      <c r="H640" s="212"/>
      <c r="I640" s="166"/>
      <c r="J640" s="168"/>
      <c r="K640" s="161"/>
      <c r="L640" s="216"/>
      <c r="M640" s="161"/>
      <c r="N640" s="161"/>
      <c r="O640" s="216"/>
      <c r="P640" s="161"/>
      <c r="Q640" s="216"/>
      <c r="R640" s="169"/>
      <c r="S640" s="161"/>
      <c r="T640" s="169"/>
      <c r="U640" s="161"/>
      <c r="V640" s="163"/>
      <c r="W640" s="217"/>
      <c r="X640" s="161"/>
      <c r="Y640" s="161"/>
      <c r="Z640" s="161"/>
      <c r="AA640" s="161"/>
    </row>
    <row r="641" spans="4:27" s="101" customFormat="1" ht="11.25" customHeight="1" x14ac:dyDescent="0.25">
      <c r="D641" s="161"/>
      <c r="E641" s="162"/>
      <c r="F641" s="166"/>
      <c r="G641" s="162"/>
      <c r="H641" s="212"/>
      <c r="I641" s="166"/>
      <c r="J641" s="168"/>
      <c r="K641" s="161"/>
      <c r="L641" s="216"/>
      <c r="M641" s="161"/>
      <c r="N641" s="161"/>
      <c r="O641" s="216"/>
      <c r="P641" s="161"/>
      <c r="Q641" s="216"/>
      <c r="R641" s="169"/>
      <c r="S641" s="161"/>
      <c r="T641" s="169"/>
      <c r="U641" s="161"/>
      <c r="V641" s="163"/>
      <c r="W641" s="217"/>
      <c r="X641" s="161"/>
      <c r="Y641" s="161"/>
      <c r="Z641" s="161"/>
      <c r="AA641" s="161"/>
    </row>
    <row r="642" spans="4:27" s="101" customFormat="1" ht="11.25" customHeight="1" x14ac:dyDescent="0.25">
      <c r="D642" s="161"/>
      <c r="E642" s="162"/>
      <c r="F642" s="166"/>
      <c r="G642" s="162"/>
      <c r="H642" s="212"/>
      <c r="I642" s="166"/>
      <c r="J642" s="168"/>
      <c r="K642" s="161"/>
      <c r="L642" s="216"/>
      <c r="M642" s="161"/>
      <c r="N642" s="161"/>
      <c r="O642" s="216"/>
      <c r="P642" s="161"/>
      <c r="Q642" s="216"/>
      <c r="R642" s="169"/>
      <c r="S642" s="161"/>
      <c r="T642" s="169"/>
      <c r="U642" s="161"/>
      <c r="V642" s="163"/>
      <c r="W642" s="217"/>
      <c r="X642" s="161"/>
      <c r="Y642" s="161"/>
      <c r="Z642" s="161"/>
      <c r="AA642" s="161"/>
    </row>
    <row r="643" spans="4:27" s="101" customFormat="1" ht="11.25" customHeight="1" x14ac:dyDescent="0.25">
      <c r="D643" s="161"/>
      <c r="E643" s="162"/>
      <c r="F643" s="166"/>
      <c r="G643" s="162"/>
      <c r="H643" s="212"/>
      <c r="I643" s="166"/>
      <c r="J643" s="168"/>
      <c r="K643" s="161"/>
      <c r="L643" s="216"/>
      <c r="M643" s="161"/>
      <c r="N643" s="161"/>
      <c r="O643" s="216"/>
      <c r="P643" s="161"/>
      <c r="Q643" s="216"/>
      <c r="R643" s="169"/>
      <c r="S643" s="161"/>
      <c r="T643" s="169"/>
      <c r="U643" s="161"/>
      <c r="V643" s="163"/>
      <c r="W643" s="217"/>
      <c r="X643" s="161"/>
      <c r="Y643" s="161"/>
      <c r="Z643" s="161"/>
      <c r="AA643" s="161"/>
    </row>
    <row r="644" spans="4:27" s="101" customFormat="1" ht="11.25" customHeight="1" x14ac:dyDescent="0.25">
      <c r="D644" s="161"/>
      <c r="E644" s="162"/>
      <c r="F644" s="166"/>
      <c r="G644" s="162"/>
      <c r="H644" s="212"/>
      <c r="I644" s="166"/>
      <c r="J644" s="168"/>
      <c r="K644" s="161"/>
      <c r="L644" s="216"/>
      <c r="M644" s="161"/>
      <c r="N644" s="161"/>
      <c r="O644" s="216"/>
      <c r="P644" s="161"/>
      <c r="Q644" s="216"/>
      <c r="R644" s="169"/>
      <c r="S644" s="161"/>
      <c r="T644" s="169"/>
      <c r="U644" s="161"/>
      <c r="V644" s="163"/>
      <c r="W644" s="217"/>
      <c r="X644" s="161"/>
      <c r="Y644" s="161"/>
      <c r="Z644" s="161"/>
      <c r="AA644" s="161"/>
    </row>
    <row r="645" spans="4:27" s="101" customFormat="1" ht="11.25" customHeight="1" x14ac:dyDescent="0.25">
      <c r="D645" s="161"/>
      <c r="E645" s="162"/>
      <c r="F645" s="166"/>
      <c r="G645" s="162"/>
      <c r="H645" s="212"/>
      <c r="I645" s="166"/>
      <c r="J645" s="168"/>
      <c r="K645" s="161"/>
      <c r="L645" s="216"/>
      <c r="M645" s="161"/>
      <c r="N645" s="161"/>
      <c r="O645" s="216"/>
      <c r="P645" s="161"/>
      <c r="Q645" s="216"/>
      <c r="R645" s="169"/>
      <c r="S645" s="161"/>
      <c r="T645" s="169"/>
      <c r="U645" s="161"/>
      <c r="V645" s="163"/>
      <c r="W645" s="217"/>
      <c r="X645" s="161"/>
      <c r="Y645" s="161"/>
      <c r="Z645" s="161"/>
      <c r="AA645" s="161"/>
    </row>
    <row r="646" spans="4:27" s="101" customFormat="1" ht="11.25" customHeight="1" x14ac:dyDescent="0.25">
      <c r="D646" s="161"/>
      <c r="E646" s="162"/>
      <c r="F646" s="166"/>
      <c r="G646" s="162"/>
      <c r="H646" s="212"/>
      <c r="I646" s="166"/>
      <c r="J646" s="168"/>
      <c r="K646" s="161"/>
      <c r="L646" s="216"/>
      <c r="M646" s="161"/>
      <c r="N646" s="161"/>
      <c r="O646" s="216"/>
      <c r="P646" s="161"/>
      <c r="Q646" s="216"/>
      <c r="R646" s="169"/>
      <c r="S646" s="161"/>
      <c r="T646" s="169"/>
      <c r="U646" s="161"/>
      <c r="V646" s="163"/>
      <c r="W646" s="217"/>
      <c r="X646" s="161"/>
      <c r="Y646" s="161"/>
      <c r="Z646" s="161"/>
      <c r="AA646" s="161"/>
    </row>
    <row r="647" spans="4:27" s="101" customFormat="1" ht="11.25" customHeight="1" x14ac:dyDescent="0.25">
      <c r="D647" s="161"/>
      <c r="E647" s="162"/>
      <c r="F647" s="166"/>
      <c r="G647" s="162"/>
      <c r="H647" s="212"/>
      <c r="I647" s="166"/>
      <c r="J647" s="168"/>
      <c r="K647" s="161"/>
      <c r="L647" s="216"/>
      <c r="M647" s="161"/>
      <c r="N647" s="161"/>
      <c r="O647" s="216"/>
      <c r="P647" s="161"/>
      <c r="Q647" s="216"/>
      <c r="R647" s="169"/>
      <c r="S647" s="161"/>
      <c r="T647" s="169"/>
      <c r="U647" s="161"/>
      <c r="V647" s="163"/>
      <c r="W647" s="217"/>
      <c r="X647" s="161"/>
      <c r="Y647" s="161"/>
      <c r="Z647" s="161"/>
      <c r="AA647" s="161"/>
    </row>
    <row r="648" spans="4:27" s="101" customFormat="1" ht="11.25" customHeight="1" x14ac:dyDescent="0.25">
      <c r="D648" s="161"/>
      <c r="E648" s="162"/>
      <c r="F648" s="166"/>
      <c r="G648" s="162"/>
      <c r="H648" s="212"/>
      <c r="I648" s="166"/>
      <c r="J648" s="168"/>
      <c r="K648" s="161"/>
      <c r="L648" s="216"/>
      <c r="M648" s="161"/>
      <c r="N648" s="161"/>
      <c r="O648" s="216"/>
      <c r="P648" s="161"/>
      <c r="Q648" s="216"/>
      <c r="R648" s="169"/>
      <c r="S648" s="161"/>
      <c r="T648" s="169"/>
      <c r="U648" s="161"/>
      <c r="V648" s="163"/>
      <c r="W648" s="217"/>
      <c r="X648" s="161"/>
      <c r="Y648" s="161"/>
      <c r="Z648" s="161"/>
      <c r="AA648" s="161"/>
    </row>
    <row r="649" spans="4:27" s="101" customFormat="1" ht="11.25" customHeight="1" x14ac:dyDescent="0.25">
      <c r="D649" s="161"/>
      <c r="E649" s="162"/>
      <c r="F649" s="166"/>
      <c r="G649" s="162"/>
      <c r="H649" s="212"/>
      <c r="I649" s="166"/>
      <c r="J649" s="168"/>
      <c r="K649" s="161"/>
      <c r="L649" s="216"/>
      <c r="M649" s="161"/>
      <c r="N649" s="161"/>
      <c r="O649" s="216"/>
      <c r="P649" s="161"/>
      <c r="Q649" s="216"/>
      <c r="R649" s="169"/>
      <c r="S649" s="161"/>
      <c r="T649" s="169"/>
      <c r="U649" s="161"/>
      <c r="V649" s="163"/>
      <c r="W649" s="217"/>
      <c r="X649" s="161"/>
      <c r="Y649" s="161"/>
      <c r="Z649" s="161"/>
      <c r="AA649" s="161"/>
    </row>
    <row r="650" spans="4:27" s="101" customFormat="1" ht="11.25" customHeight="1" x14ac:dyDescent="0.25">
      <c r="D650" s="161"/>
      <c r="E650" s="162"/>
      <c r="F650" s="208"/>
      <c r="G650" s="162"/>
      <c r="H650" s="162"/>
      <c r="I650" s="166"/>
      <c r="J650" s="168"/>
      <c r="K650" s="161"/>
      <c r="L650" s="216"/>
      <c r="M650" s="161"/>
      <c r="N650" s="161"/>
      <c r="O650" s="216"/>
      <c r="P650" s="161"/>
      <c r="Q650" s="216"/>
      <c r="R650" s="169"/>
      <c r="S650" s="161"/>
      <c r="T650" s="169"/>
      <c r="U650" s="161"/>
      <c r="V650" s="163"/>
      <c r="W650" s="217"/>
      <c r="X650" s="161"/>
      <c r="Y650" s="161"/>
      <c r="Z650" s="161"/>
      <c r="AA650" s="161"/>
    </row>
    <row r="651" spans="4:27" s="101" customFormat="1" ht="11.25" customHeight="1" x14ac:dyDescent="0.25">
      <c r="D651" s="161"/>
      <c r="E651" s="162"/>
      <c r="F651" s="166"/>
      <c r="G651" s="162"/>
      <c r="H651" s="212"/>
      <c r="I651" s="166"/>
      <c r="J651" s="168"/>
      <c r="K651" s="161"/>
      <c r="L651" s="216"/>
      <c r="M651" s="161"/>
      <c r="N651" s="161"/>
      <c r="O651" s="216"/>
      <c r="P651" s="161"/>
      <c r="Q651" s="216"/>
      <c r="R651" s="169"/>
      <c r="S651" s="161"/>
      <c r="T651" s="169"/>
      <c r="U651" s="161"/>
      <c r="V651" s="163"/>
      <c r="W651" s="217"/>
      <c r="X651" s="161"/>
      <c r="Y651" s="161"/>
      <c r="Z651" s="161"/>
      <c r="AA651" s="161"/>
    </row>
    <row r="652" spans="4:27" s="101" customFormat="1" ht="11.25" customHeight="1" x14ac:dyDescent="0.25">
      <c r="D652" s="161"/>
      <c r="E652" s="162"/>
      <c r="F652" s="166"/>
      <c r="G652" s="162"/>
      <c r="H652" s="212"/>
      <c r="I652" s="166"/>
      <c r="J652" s="168"/>
      <c r="K652" s="161"/>
      <c r="L652" s="216"/>
      <c r="M652" s="161"/>
      <c r="N652" s="161"/>
      <c r="O652" s="216"/>
      <c r="P652" s="161"/>
      <c r="Q652" s="216"/>
      <c r="R652" s="169"/>
      <c r="S652" s="161"/>
      <c r="T652" s="169"/>
      <c r="U652" s="161"/>
      <c r="V652" s="163"/>
      <c r="W652" s="217"/>
      <c r="X652" s="161"/>
      <c r="Y652" s="161"/>
      <c r="Z652" s="161"/>
      <c r="AA652" s="161"/>
    </row>
    <row r="653" spans="4:27" s="101" customFormat="1" ht="11.25" customHeight="1" x14ac:dyDescent="0.25">
      <c r="D653" s="161"/>
      <c r="E653" s="162"/>
      <c r="F653" s="166"/>
      <c r="G653" s="162"/>
      <c r="H653" s="212"/>
      <c r="I653" s="166"/>
      <c r="J653" s="168"/>
      <c r="K653" s="161"/>
      <c r="L653" s="216"/>
      <c r="M653" s="161"/>
      <c r="N653" s="161"/>
      <c r="O653" s="216"/>
      <c r="P653" s="161"/>
      <c r="Q653" s="216"/>
      <c r="R653" s="169"/>
      <c r="S653" s="161"/>
      <c r="T653" s="169"/>
      <c r="U653" s="161"/>
      <c r="V653" s="163"/>
      <c r="W653" s="217"/>
      <c r="X653" s="161"/>
      <c r="Y653" s="161"/>
      <c r="Z653" s="161"/>
      <c r="AA653" s="161"/>
    </row>
    <row r="654" spans="4:27" s="101" customFormat="1" ht="11.25" customHeight="1" x14ac:dyDescent="0.25">
      <c r="D654" s="161"/>
      <c r="E654" s="162"/>
      <c r="F654" s="166"/>
      <c r="G654" s="162"/>
      <c r="H654" s="212"/>
      <c r="I654" s="166"/>
      <c r="J654" s="168"/>
      <c r="K654" s="161"/>
      <c r="L654" s="216"/>
      <c r="M654" s="161"/>
      <c r="N654" s="161"/>
      <c r="O654" s="216"/>
      <c r="P654" s="161"/>
      <c r="Q654" s="216"/>
      <c r="R654" s="169"/>
      <c r="S654" s="161"/>
      <c r="T654" s="169"/>
      <c r="U654" s="161"/>
      <c r="V654" s="163"/>
      <c r="W654" s="217"/>
      <c r="X654" s="161"/>
      <c r="Y654" s="161"/>
      <c r="Z654" s="161"/>
      <c r="AA654" s="161"/>
    </row>
    <row r="655" spans="4:27" s="101" customFormat="1" ht="11.25" customHeight="1" x14ac:dyDescent="0.25">
      <c r="D655" s="161"/>
      <c r="E655" s="162"/>
      <c r="F655" s="166"/>
      <c r="G655" s="162"/>
      <c r="H655" s="212"/>
      <c r="I655" s="166"/>
      <c r="J655" s="168"/>
      <c r="K655" s="161"/>
      <c r="L655" s="216"/>
      <c r="M655" s="161"/>
      <c r="N655" s="161"/>
      <c r="O655" s="216"/>
      <c r="P655" s="161"/>
      <c r="Q655" s="216"/>
      <c r="R655" s="169"/>
      <c r="S655" s="161"/>
      <c r="T655" s="169"/>
      <c r="U655" s="161"/>
      <c r="V655" s="163"/>
      <c r="W655" s="217"/>
      <c r="X655" s="161"/>
      <c r="Y655" s="161"/>
      <c r="Z655" s="161"/>
      <c r="AA655" s="161"/>
    </row>
    <row r="656" spans="4:27" s="101" customFormat="1" ht="11.25" customHeight="1" x14ac:dyDescent="0.25">
      <c r="D656" s="161"/>
      <c r="E656" s="162"/>
      <c r="F656" s="166"/>
      <c r="G656" s="162"/>
      <c r="H656" s="212"/>
      <c r="I656" s="166"/>
      <c r="J656" s="168"/>
      <c r="K656" s="161"/>
      <c r="L656" s="216"/>
      <c r="M656" s="161"/>
      <c r="N656" s="161"/>
      <c r="O656" s="216"/>
      <c r="P656" s="161"/>
      <c r="Q656" s="216"/>
      <c r="R656" s="169"/>
      <c r="S656" s="161"/>
      <c r="T656" s="169"/>
      <c r="U656" s="161"/>
      <c r="V656" s="163"/>
      <c r="W656" s="217"/>
      <c r="X656" s="161"/>
      <c r="Y656" s="161"/>
      <c r="Z656" s="161"/>
      <c r="AA656" s="161"/>
    </row>
    <row r="657" spans="4:27" s="101" customFormat="1" ht="11.25" customHeight="1" x14ac:dyDescent="0.25">
      <c r="D657" s="161"/>
      <c r="E657" s="162"/>
      <c r="F657" s="166"/>
      <c r="G657" s="162"/>
      <c r="H657" s="212"/>
      <c r="I657" s="166"/>
      <c r="J657" s="168"/>
      <c r="K657" s="161"/>
      <c r="L657" s="216"/>
      <c r="M657" s="161"/>
      <c r="N657" s="161"/>
      <c r="O657" s="216"/>
      <c r="P657" s="161"/>
      <c r="Q657" s="216"/>
      <c r="R657" s="169"/>
      <c r="S657" s="161"/>
      <c r="T657" s="169"/>
      <c r="U657" s="161"/>
      <c r="V657" s="163"/>
      <c r="W657" s="217"/>
      <c r="X657" s="161"/>
      <c r="Y657" s="161"/>
      <c r="Z657" s="161"/>
      <c r="AA657" s="161"/>
    </row>
    <row r="658" spans="4:27" s="101" customFormat="1" ht="11.25" customHeight="1" x14ac:dyDescent="0.25">
      <c r="D658" s="161"/>
      <c r="E658" s="162"/>
      <c r="F658" s="166"/>
      <c r="G658" s="162"/>
      <c r="H658" s="212"/>
      <c r="I658" s="166"/>
      <c r="J658" s="168"/>
      <c r="K658" s="161"/>
      <c r="L658" s="216"/>
      <c r="M658" s="161"/>
      <c r="N658" s="161"/>
      <c r="O658" s="216"/>
      <c r="P658" s="161"/>
      <c r="Q658" s="216"/>
      <c r="R658" s="169"/>
      <c r="S658" s="161"/>
      <c r="T658" s="169"/>
      <c r="U658" s="161"/>
      <c r="V658" s="163"/>
      <c r="W658" s="217"/>
      <c r="X658" s="161"/>
      <c r="Y658" s="161"/>
      <c r="Z658" s="161"/>
      <c r="AA658" s="161"/>
    </row>
    <row r="659" spans="4:27" s="101" customFormat="1" ht="11.25" customHeight="1" x14ac:dyDescent="0.25">
      <c r="D659" s="161"/>
      <c r="E659" s="162"/>
      <c r="F659" s="166"/>
      <c r="G659" s="162"/>
      <c r="H659" s="212"/>
      <c r="I659" s="166"/>
      <c r="J659" s="168"/>
      <c r="K659" s="161"/>
      <c r="L659" s="216"/>
      <c r="M659" s="161"/>
      <c r="N659" s="161"/>
      <c r="O659" s="216"/>
      <c r="P659" s="161"/>
      <c r="Q659" s="216"/>
      <c r="R659" s="169"/>
      <c r="S659" s="161"/>
      <c r="T659" s="169"/>
      <c r="U659" s="161"/>
      <c r="V659" s="163"/>
      <c r="W659" s="217"/>
      <c r="X659" s="161"/>
      <c r="Y659" s="161"/>
      <c r="Z659" s="161"/>
      <c r="AA659" s="161"/>
    </row>
    <row r="660" spans="4:27" s="101" customFormat="1" ht="11.25" customHeight="1" x14ac:dyDescent="0.25">
      <c r="D660" s="161"/>
      <c r="E660" s="162"/>
      <c r="F660" s="166"/>
      <c r="G660" s="162"/>
      <c r="H660" s="212"/>
      <c r="I660" s="166"/>
      <c r="J660" s="168"/>
      <c r="K660" s="161"/>
      <c r="L660" s="216"/>
      <c r="M660" s="161"/>
      <c r="N660" s="161"/>
      <c r="O660" s="216"/>
      <c r="P660" s="161"/>
      <c r="Q660" s="216"/>
      <c r="R660" s="169"/>
      <c r="S660" s="161"/>
      <c r="T660" s="169"/>
      <c r="U660" s="161"/>
      <c r="V660" s="163"/>
      <c r="W660" s="217"/>
      <c r="X660" s="161"/>
      <c r="Y660" s="161"/>
      <c r="Z660" s="161"/>
      <c r="AA660" s="161"/>
    </row>
    <row r="661" spans="4:27" s="101" customFormat="1" ht="11.25" customHeight="1" x14ac:dyDescent="0.25">
      <c r="D661" s="161"/>
      <c r="E661" s="162"/>
      <c r="F661" s="166"/>
      <c r="G661" s="162"/>
      <c r="H661" s="212"/>
      <c r="I661" s="166"/>
      <c r="J661" s="168"/>
      <c r="K661" s="161"/>
      <c r="L661" s="216"/>
      <c r="M661" s="161"/>
      <c r="N661" s="161"/>
      <c r="O661" s="216"/>
      <c r="P661" s="161"/>
      <c r="Q661" s="216"/>
      <c r="R661" s="169"/>
      <c r="S661" s="161"/>
      <c r="T661" s="169"/>
      <c r="U661" s="161"/>
      <c r="V661" s="163"/>
      <c r="W661" s="217"/>
      <c r="X661" s="161"/>
      <c r="Y661" s="161"/>
      <c r="Z661" s="161"/>
      <c r="AA661" s="161"/>
    </row>
    <row r="662" spans="4:27" s="101" customFormat="1" ht="11.25" customHeight="1" x14ac:dyDescent="0.25">
      <c r="D662" s="161"/>
      <c r="E662" s="162"/>
      <c r="F662" s="166"/>
      <c r="G662" s="162"/>
      <c r="H662" s="212"/>
      <c r="I662" s="166"/>
      <c r="J662" s="168"/>
      <c r="K662" s="161"/>
      <c r="L662" s="216"/>
      <c r="M662" s="161"/>
      <c r="N662" s="161"/>
      <c r="O662" s="216"/>
      <c r="P662" s="161"/>
      <c r="Q662" s="216"/>
      <c r="R662" s="169"/>
      <c r="S662" s="161"/>
      <c r="T662" s="169"/>
      <c r="U662" s="161"/>
      <c r="V662" s="163"/>
      <c r="W662" s="217"/>
      <c r="X662" s="161"/>
      <c r="Y662" s="161"/>
      <c r="Z662" s="161"/>
      <c r="AA662" s="161"/>
    </row>
    <row r="663" spans="4:27" s="101" customFormat="1" ht="11.25" customHeight="1" x14ac:dyDescent="0.25">
      <c r="D663" s="161"/>
      <c r="E663" s="162"/>
      <c r="F663" s="166"/>
      <c r="G663" s="162"/>
      <c r="H663" s="212"/>
      <c r="I663" s="166"/>
      <c r="J663" s="168"/>
      <c r="K663" s="161"/>
      <c r="L663" s="216"/>
      <c r="M663" s="161"/>
      <c r="N663" s="161"/>
      <c r="O663" s="216"/>
      <c r="P663" s="161"/>
      <c r="Q663" s="216"/>
      <c r="R663" s="169"/>
      <c r="S663" s="161"/>
      <c r="T663" s="169"/>
      <c r="U663" s="161"/>
      <c r="V663" s="163"/>
      <c r="W663" s="217"/>
      <c r="X663" s="161"/>
      <c r="Y663" s="161"/>
      <c r="Z663" s="161"/>
      <c r="AA663" s="161"/>
    </row>
    <row r="664" spans="4:27" s="101" customFormat="1" ht="11.25" customHeight="1" x14ac:dyDescent="0.25">
      <c r="D664" s="161"/>
      <c r="E664" s="162"/>
      <c r="F664" s="166"/>
      <c r="G664" s="162"/>
      <c r="H664" s="212"/>
      <c r="I664" s="166"/>
      <c r="J664" s="168"/>
      <c r="K664" s="161"/>
      <c r="L664" s="216"/>
      <c r="M664" s="161"/>
      <c r="N664" s="161"/>
      <c r="O664" s="216"/>
      <c r="P664" s="161"/>
      <c r="Q664" s="216"/>
      <c r="R664" s="169"/>
      <c r="S664" s="161"/>
      <c r="T664" s="169"/>
      <c r="U664" s="161"/>
      <c r="V664" s="163"/>
      <c r="W664" s="217"/>
      <c r="X664" s="161"/>
      <c r="Y664" s="161"/>
      <c r="Z664" s="161"/>
      <c r="AA664" s="161"/>
    </row>
    <row r="665" spans="4:27" s="101" customFormat="1" ht="11.25" customHeight="1" x14ac:dyDescent="0.25">
      <c r="D665" s="161"/>
      <c r="E665" s="162"/>
      <c r="F665" s="166"/>
      <c r="G665" s="162"/>
      <c r="H665" s="212"/>
      <c r="I665" s="166"/>
      <c r="J665" s="168"/>
      <c r="K665" s="161"/>
      <c r="L665" s="216"/>
      <c r="M665" s="161"/>
      <c r="N665" s="161"/>
      <c r="O665" s="216"/>
      <c r="P665" s="161"/>
      <c r="Q665" s="216"/>
      <c r="R665" s="169"/>
      <c r="S665" s="161"/>
      <c r="T665" s="169"/>
      <c r="U665" s="161"/>
      <c r="V665" s="163"/>
      <c r="W665" s="217"/>
      <c r="X665" s="161"/>
      <c r="Y665" s="161"/>
      <c r="Z665" s="161"/>
      <c r="AA665" s="161"/>
    </row>
    <row r="666" spans="4:27" s="101" customFormat="1" ht="11.25" customHeight="1" x14ac:dyDescent="0.25">
      <c r="D666" s="161"/>
      <c r="E666" s="162"/>
      <c r="F666" s="166"/>
      <c r="G666" s="162"/>
      <c r="H666" s="212"/>
      <c r="I666" s="166"/>
      <c r="J666" s="168"/>
      <c r="K666" s="161"/>
      <c r="L666" s="216"/>
      <c r="M666" s="161"/>
      <c r="N666" s="161"/>
      <c r="O666" s="216"/>
      <c r="P666" s="161"/>
      <c r="Q666" s="216"/>
      <c r="R666" s="169"/>
      <c r="S666" s="161"/>
      <c r="T666" s="169"/>
      <c r="U666" s="161"/>
      <c r="V666" s="163"/>
      <c r="W666" s="217"/>
      <c r="X666" s="161"/>
      <c r="Y666" s="161"/>
      <c r="Z666" s="161"/>
      <c r="AA666" s="161"/>
    </row>
    <row r="667" spans="4:27" s="101" customFormat="1" ht="11.25" customHeight="1" x14ac:dyDescent="0.25">
      <c r="D667" s="161"/>
      <c r="E667" s="162"/>
      <c r="F667" s="166"/>
      <c r="G667" s="162"/>
      <c r="H667" s="212"/>
      <c r="I667" s="166"/>
      <c r="J667" s="168"/>
      <c r="K667" s="161"/>
      <c r="L667" s="216"/>
      <c r="M667" s="161"/>
      <c r="N667" s="161"/>
      <c r="O667" s="216"/>
      <c r="P667" s="161"/>
      <c r="Q667" s="216"/>
      <c r="R667" s="169"/>
      <c r="S667" s="161"/>
      <c r="T667" s="169"/>
      <c r="U667" s="161"/>
      <c r="V667" s="163"/>
      <c r="W667" s="217"/>
      <c r="X667" s="161"/>
      <c r="Y667" s="161"/>
      <c r="Z667" s="161"/>
      <c r="AA667" s="161"/>
    </row>
    <row r="668" spans="4:27" s="101" customFormat="1" ht="11.25" customHeight="1" x14ac:dyDescent="0.25">
      <c r="D668" s="161"/>
      <c r="E668" s="162"/>
      <c r="F668" s="166"/>
      <c r="G668" s="162"/>
      <c r="H668" s="212"/>
      <c r="I668" s="166"/>
      <c r="J668" s="168"/>
      <c r="K668" s="161"/>
      <c r="L668" s="216"/>
      <c r="M668" s="161"/>
      <c r="N668" s="161"/>
      <c r="O668" s="216"/>
      <c r="P668" s="161"/>
      <c r="Q668" s="216"/>
      <c r="R668" s="169"/>
      <c r="S668" s="161"/>
      <c r="T668" s="169"/>
      <c r="U668" s="161"/>
      <c r="V668" s="163"/>
      <c r="W668" s="217"/>
      <c r="X668" s="161"/>
      <c r="Y668" s="161"/>
      <c r="Z668" s="161"/>
      <c r="AA668" s="161"/>
    </row>
    <row r="669" spans="4:27" s="101" customFormat="1" ht="11.25" customHeight="1" x14ac:dyDescent="0.25">
      <c r="D669" s="161"/>
      <c r="E669" s="162"/>
      <c r="F669" s="166"/>
      <c r="G669" s="162"/>
      <c r="H669" s="212"/>
      <c r="I669" s="166"/>
      <c r="J669" s="168"/>
      <c r="K669" s="161"/>
      <c r="L669" s="216"/>
      <c r="M669" s="161"/>
      <c r="N669" s="161"/>
      <c r="O669" s="216"/>
      <c r="P669" s="161"/>
      <c r="Q669" s="216"/>
      <c r="R669" s="169"/>
      <c r="S669" s="161"/>
      <c r="T669" s="169"/>
      <c r="U669" s="161"/>
      <c r="V669" s="163"/>
      <c r="W669" s="217"/>
      <c r="X669" s="161"/>
      <c r="Y669" s="161"/>
      <c r="Z669" s="161"/>
      <c r="AA669" s="161"/>
    </row>
    <row r="670" spans="4:27" s="101" customFormat="1" ht="11.25" customHeight="1" x14ac:dyDescent="0.25">
      <c r="D670" s="161"/>
      <c r="E670" s="162"/>
      <c r="F670" s="166"/>
      <c r="G670" s="162"/>
      <c r="H670" s="212"/>
      <c r="I670" s="166"/>
      <c r="J670" s="168"/>
      <c r="K670" s="161"/>
      <c r="L670" s="216"/>
      <c r="M670" s="161"/>
      <c r="N670" s="161"/>
      <c r="O670" s="216"/>
      <c r="P670" s="161"/>
      <c r="Q670" s="216"/>
      <c r="R670" s="169"/>
      <c r="S670" s="161"/>
      <c r="T670" s="169"/>
      <c r="U670" s="161"/>
      <c r="V670" s="163"/>
      <c r="W670" s="217"/>
      <c r="X670" s="161"/>
      <c r="Y670" s="161"/>
      <c r="Z670" s="161"/>
      <c r="AA670" s="161"/>
    </row>
    <row r="671" spans="4:27" s="101" customFormat="1" ht="11.25" customHeight="1" x14ac:dyDescent="0.25">
      <c r="D671" s="161"/>
      <c r="E671" s="162"/>
      <c r="F671" s="166"/>
      <c r="G671" s="162"/>
      <c r="H671" s="212"/>
      <c r="I671" s="166"/>
      <c r="J671" s="168"/>
      <c r="K671" s="161"/>
      <c r="L671" s="216"/>
      <c r="M671" s="161"/>
      <c r="N671" s="161"/>
      <c r="O671" s="216"/>
      <c r="P671" s="161"/>
      <c r="Q671" s="216"/>
      <c r="R671" s="169"/>
      <c r="S671" s="161"/>
      <c r="T671" s="169"/>
      <c r="U671" s="161"/>
      <c r="V671" s="163"/>
      <c r="W671" s="217"/>
      <c r="X671" s="161"/>
      <c r="Y671" s="161"/>
      <c r="Z671" s="161"/>
      <c r="AA671" s="161"/>
    </row>
    <row r="672" spans="4:27" s="101" customFormat="1" ht="11.25" customHeight="1" x14ac:dyDescent="0.25">
      <c r="D672" s="161"/>
      <c r="E672" s="162"/>
      <c r="F672" s="166"/>
      <c r="G672" s="162"/>
      <c r="H672" s="212"/>
      <c r="I672" s="166"/>
      <c r="J672" s="168"/>
      <c r="K672" s="161"/>
      <c r="L672" s="216"/>
      <c r="M672" s="161"/>
      <c r="N672" s="161"/>
      <c r="O672" s="216"/>
      <c r="P672" s="161"/>
      <c r="Q672" s="216"/>
      <c r="R672" s="169"/>
      <c r="S672" s="161"/>
      <c r="T672" s="169"/>
      <c r="U672" s="161"/>
      <c r="V672" s="163"/>
      <c r="W672" s="217"/>
      <c r="X672" s="161"/>
      <c r="Y672" s="161"/>
      <c r="Z672" s="161"/>
      <c r="AA672" s="161"/>
    </row>
    <row r="673" spans="4:27" s="101" customFormat="1" ht="11.25" customHeight="1" x14ac:dyDescent="0.25">
      <c r="D673" s="161"/>
      <c r="E673" s="162"/>
      <c r="F673" s="166"/>
      <c r="G673" s="162"/>
      <c r="H673" s="212"/>
      <c r="I673" s="166"/>
      <c r="J673" s="168"/>
      <c r="K673" s="161"/>
      <c r="L673" s="216"/>
      <c r="M673" s="161"/>
      <c r="N673" s="161"/>
      <c r="O673" s="216"/>
      <c r="P673" s="161"/>
      <c r="Q673" s="216"/>
      <c r="R673" s="169"/>
      <c r="S673" s="161"/>
      <c r="T673" s="169"/>
      <c r="U673" s="161"/>
      <c r="V673" s="163"/>
      <c r="W673" s="217"/>
      <c r="X673" s="161"/>
      <c r="Y673" s="161"/>
      <c r="Z673" s="161"/>
      <c r="AA673" s="161"/>
    </row>
    <row r="674" spans="4:27" s="101" customFormat="1" ht="11.25" customHeight="1" x14ac:dyDescent="0.25">
      <c r="D674" s="161"/>
      <c r="E674" s="162"/>
      <c r="F674" s="166"/>
      <c r="G674" s="162"/>
      <c r="H674" s="212"/>
      <c r="I674" s="166"/>
      <c r="J674" s="168"/>
      <c r="K674" s="161"/>
      <c r="L674" s="216"/>
      <c r="M674" s="161"/>
      <c r="N674" s="161"/>
      <c r="O674" s="216"/>
      <c r="P674" s="161"/>
      <c r="Q674" s="216"/>
      <c r="R674" s="169"/>
      <c r="S674" s="161"/>
      <c r="T674" s="169"/>
      <c r="U674" s="161"/>
      <c r="V674" s="163"/>
      <c r="W674" s="217"/>
      <c r="X674" s="161"/>
      <c r="Y674" s="161"/>
      <c r="Z674" s="161"/>
      <c r="AA674" s="161"/>
    </row>
    <row r="675" spans="4:27" s="101" customFormat="1" ht="11.25" customHeight="1" x14ac:dyDescent="0.25">
      <c r="D675" s="161"/>
      <c r="E675" s="162"/>
      <c r="F675" s="166"/>
      <c r="G675" s="162"/>
      <c r="H675" s="212"/>
      <c r="I675" s="166"/>
      <c r="J675" s="168"/>
      <c r="K675" s="161"/>
      <c r="L675" s="216"/>
      <c r="M675" s="161"/>
      <c r="N675" s="161"/>
      <c r="O675" s="216"/>
      <c r="P675" s="161"/>
      <c r="Q675" s="216"/>
      <c r="R675" s="169"/>
      <c r="S675" s="161"/>
      <c r="T675" s="169"/>
      <c r="U675" s="161"/>
      <c r="V675" s="163"/>
      <c r="W675" s="217"/>
      <c r="X675" s="161"/>
      <c r="Y675" s="161"/>
      <c r="Z675" s="161"/>
      <c r="AA675" s="161"/>
    </row>
    <row r="676" spans="4:27" s="101" customFormat="1" ht="11.25" customHeight="1" x14ac:dyDescent="0.25">
      <c r="D676" s="161"/>
      <c r="E676" s="162"/>
      <c r="F676" s="166"/>
      <c r="G676" s="162"/>
      <c r="H676" s="212"/>
      <c r="I676" s="166"/>
      <c r="J676" s="168"/>
      <c r="K676" s="161"/>
      <c r="L676" s="216"/>
      <c r="M676" s="161"/>
      <c r="N676" s="161"/>
      <c r="O676" s="216"/>
      <c r="P676" s="161"/>
      <c r="Q676" s="216"/>
      <c r="R676" s="169"/>
      <c r="S676" s="161"/>
      <c r="T676" s="169"/>
      <c r="U676" s="161"/>
      <c r="V676" s="163"/>
      <c r="W676" s="217"/>
      <c r="X676" s="161"/>
      <c r="Y676" s="161"/>
      <c r="Z676" s="161"/>
      <c r="AA676" s="161"/>
    </row>
    <row r="677" spans="4:27" s="101" customFormat="1" ht="11.25" customHeight="1" x14ac:dyDescent="0.25">
      <c r="D677" s="161"/>
      <c r="E677" s="162"/>
      <c r="F677" s="166"/>
      <c r="G677" s="162"/>
      <c r="H677" s="212"/>
      <c r="I677" s="166"/>
      <c r="J677" s="168"/>
      <c r="K677" s="161"/>
      <c r="L677" s="216"/>
      <c r="M677" s="161"/>
      <c r="N677" s="161"/>
      <c r="O677" s="216"/>
      <c r="P677" s="161"/>
      <c r="Q677" s="216"/>
      <c r="R677" s="169"/>
      <c r="S677" s="161"/>
      <c r="T677" s="169"/>
      <c r="U677" s="161"/>
      <c r="V677" s="163"/>
      <c r="W677" s="217"/>
      <c r="X677" s="161"/>
      <c r="Y677" s="161"/>
      <c r="Z677" s="161"/>
      <c r="AA677" s="161"/>
    </row>
    <row r="678" spans="4:27" s="101" customFormat="1" ht="11.25" customHeight="1" x14ac:dyDescent="0.25">
      <c r="D678" s="161"/>
      <c r="E678" s="162"/>
      <c r="F678" s="166"/>
      <c r="G678" s="162"/>
      <c r="H678" s="212"/>
      <c r="I678" s="166"/>
      <c r="J678" s="168"/>
      <c r="K678" s="161"/>
      <c r="L678" s="216"/>
      <c r="M678" s="161"/>
      <c r="N678" s="161"/>
      <c r="O678" s="216"/>
      <c r="P678" s="161"/>
      <c r="Q678" s="216"/>
      <c r="R678" s="169"/>
      <c r="S678" s="161"/>
      <c r="T678" s="169"/>
      <c r="U678" s="161"/>
      <c r="V678" s="163"/>
      <c r="W678" s="217"/>
      <c r="X678" s="161"/>
      <c r="Y678" s="161"/>
      <c r="Z678" s="161"/>
      <c r="AA678" s="161"/>
    </row>
    <row r="679" spans="4:27" s="101" customFormat="1" ht="11.25" customHeight="1" x14ac:dyDescent="0.25">
      <c r="D679" s="161"/>
      <c r="E679" s="162"/>
      <c r="F679" s="166"/>
      <c r="G679" s="162"/>
      <c r="H679" s="212"/>
      <c r="I679" s="166"/>
      <c r="J679" s="168"/>
      <c r="K679" s="161"/>
      <c r="L679" s="216"/>
      <c r="M679" s="161"/>
      <c r="N679" s="161"/>
      <c r="O679" s="216"/>
      <c r="P679" s="161"/>
      <c r="Q679" s="216"/>
      <c r="R679" s="169"/>
      <c r="S679" s="161"/>
      <c r="T679" s="169"/>
      <c r="U679" s="161"/>
      <c r="V679" s="163"/>
      <c r="W679" s="217"/>
      <c r="X679" s="161"/>
      <c r="Y679" s="161"/>
      <c r="Z679" s="161"/>
      <c r="AA679" s="161"/>
    </row>
    <row r="680" spans="4:27" s="101" customFormat="1" ht="11.25" customHeight="1" x14ac:dyDescent="0.25">
      <c r="D680" s="161"/>
      <c r="E680" s="162"/>
      <c r="F680" s="166"/>
      <c r="G680" s="162"/>
      <c r="H680" s="212"/>
      <c r="I680" s="166"/>
      <c r="J680" s="168"/>
      <c r="K680" s="161"/>
      <c r="L680" s="216"/>
      <c r="M680" s="161"/>
      <c r="N680" s="161"/>
      <c r="O680" s="216"/>
      <c r="P680" s="161"/>
      <c r="Q680" s="216"/>
      <c r="R680" s="169"/>
      <c r="S680" s="161"/>
      <c r="T680" s="169"/>
      <c r="U680" s="161"/>
      <c r="V680" s="163"/>
      <c r="W680" s="217"/>
      <c r="X680" s="161"/>
      <c r="Y680" s="161"/>
      <c r="Z680" s="161"/>
      <c r="AA680" s="161"/>
    </row>
    <row r="681" spans="4:27" s="101" customFormat="1" ht="11.25" customHeight="1" x14ac:dyDescent="0.25">
      <c r="D681" s="161"/>
      <c r="E681" s="162"/>
      <c r="F681" s="166"/>
      <c r="G681" s="162"/>
      <c r="H681" s="212"/>
      <c r="I681" s="166"/>
      <c r="J681" s="168"/>
      <c r="K681" s="161"/>
      <c r="L681" s="216"/>
      <c r="M681" s="161"/>
      <c r="N681" s="161"/>
      <c r="O681" s="216"/>
      <c r="P681" s="161"/>
      <c r="Q681" s="216"/>
      <c r="R681" s="169"/>
      <c r="S681" s="161"/>
      <c r="T681" s="169"/>
      <c r="U681" s="161"/>
      <c r="V681" s="163"/>
      <c r="W681" s="217"/>
      <c r="X681" s="161"/>
      <c r="Y681" s="161"/>
      <c r="Z681" s="161"/>
      <c r="AA681" s="161"/>
    </row>
    <row r="682" spans="4:27" s="101" customFormat="1" ht="11.25" customHeight="1" x14ac:dyDescent="0.25">
      <c r="D682" s="161"/>
      <c r="E682" s="162"/>
      <c r="F682" s="166"/>
      <c r="G682" s="162"/>
      <c r="H682" s="212"/>
      <c r="I682" s="166"/>
      <c r="J682" s="168"/>
      <c r="K682" s="161"/>
      <c r="L682" s="216"/>
      <c r="M682" s="161"/>
      <c r="N682" s="161"/>
      <c r="O682" s="216"/>
      <c r="P682" s="161"/>
      <c r="Q682" s="216"/>
      <c r="R682" s="169"/>
      <c r="S682" s="161"/>
      <c r="T682" s="169"/>
      <c r="U682" s="161"/>
      <c r="V682" s="163"/>
      <c r="W682" s="217"/>
      <c r="X682" s="161"/>
      <c r="Y682" s="161"/>
      <c r="Z682" s="161"/>
      <c r="AA682" s="161"/>
    </row>
    <row r="683" spans="4:27" s="101" customFormat="1" ht="11.25" customHeight="1" x14ac:dyDescent="0.25">
      <c r="D683" s="161"/>
      <c r="E683" s="162"/>
      <c r="F683" s="166"/>
      <c r="G683" s="162"/>
      <c r="H683" s="212"/>
      <c r="I683" s="166"/>
      <c r="J683" s="168"/>
      <c r="K683" s="161"/>
      <c r="L683" s="216"/>
      <c r="M683" s="161"/>
      <c r="N683" s="161"/>
      <c r="O683" s="216"/>
      <c r="P683" s="161"/>
      <c r="Q683" s="216"/>
      <c r="R683" s="169"/>
      <c r="S683" s="161"/>
      <c r="T683" s="169"/>
      <c r="U683" s="161"/>
      <c r="V683" s="163"/>
      <c r="W683" s="217"/>
      <c r="X683" s="161"/>
      <c r="Y683" s="161"/>
      <c r="Z683" s="161"/>
      <c r="AA683" s="161"/>
    </row>
    <row r="684" spans="4:27" s="101" customFormat="1" ht="11.25" customHeight="1" x14ac:dyDescent="0.25">
      <c r="D684" s="161"/>
      <c r="E684" s="162"/>
      <c r="F684" s="166"/>
      <c r="G684" s="162"/>
      <c r="H684" s="212"/>
      <c r="I684" s="166"/>
      <c r="J684" s="168"/>
      <c r="K684" s="161"/>
      <c r="L684" s="216"/>
      <c r="M684" s="161"/>
      <c r="N684" s="161"/>
      <c r="O684" s="216"/>
      <c r="P684" s="161"/>
      <c r="Q684" s="216"/>
      <c r="R684" s="169"/>
      <c r="S684" s="161"/>
      <c r="T684" s="169"/>
      <c r="U684" s="161"/>
      <c r="V684" s="163"/>
      <c r="W684" s="217"/>
      <c r="X684" s="161"/>
      <c r="Y684" s="161"/>
      <c r="Z684" s="161"/>
      <c r="AA684" s="161"/>
    </row>
    <row r="685" spans="4:27" s="101" customFormat="1" ht="11.25" customHeight="1" x14ac:dyDescent="0.25">
      <c r="D685" s="161"/>
      <c r="E685" s="162"/>
      <c r="F685" s="166"/>
      <c r="G685" s="162"/>
      <c r="H685" s="212"/>
      <c r="I685" s="166"/>
      <c r="J685" s="168"/>
      <c r="K685" s="161"/>
      <c r="L685" s="216"/>
      <c r="M685" s="161"/>
      <c r="N685" s="161"/>
      <c r="O685" s="216"/>
      <c r="P685" s="161"/>
      <c r="Q685" s="216"/>
      <c r="R685" s="169"/>
      <c r="S685" s="161"/>
      <c r="T685" s="169"/>
      <c r="U685" s="161"/>
      <c r="V685" s="163"/>
      <c r="W685" s="217"/>
      <c r="X685" s="161"/>
      <c r="Y685" s="161"/>
      <c r="Z685" s="161"/>
      <c r="AA685" s="161"/>
    </row>
    <row r="686" spans="4:27" s="101" customFormat="1" ht="11.25" customHeight="1" x14ac:dyDescent="0.25">
      <c r="D686" s="161"/>
      <c r="E686" s="162"/>
      <c r="F686" s="166"/>
      <c r="G686" s="162"/>
      <c r="H686" s="212"/>
      <c r="I686" s="166"/>
      <c r="J686" s="168"/>
      <c r="K686" s="161"/>
      <c r="L686" s="216"/>
      <c r="M686" s="161"/>
      <c r="N686" s="161"/>
      <c r="O686" s="216"/>
      <c r="P686" s="161"/>
      <c r="Q686" s="216"/>
      <c r="R686" s="169"/>
      <c r="S686" s="161"/>
      <c r="T686" s="169"/>
      <c r="U686" s="161"/>
      <c r="V686" s="163"/>
      <c r="W686" s="217"/>
      <c r="X686" s="161"/>
      <c r="Y686" s="161"/>
      <c r="Z686" s="161"/>
      <c r="AA686" s="161"/>
    </row>
    <row r="687" spans="4:27" s="101" customFormat="1" ht="11.25" customHeight="1" x14ac:dyDescent="0.25">
      <c r="D687" s="161"/>
      <c r="E687" s="162"/>
      <c r="F687" s="166"/>
      <c r="G687" s="162"/>
      <c r="H687" s="212"/>
      <c r="I687" s="166"/>
      <c r="J687" s="168"/>
      <c r="K687" s="161"/>
      <c r="L687" s="216"/>
      <c r="M687" s="161"/>
      <c r="N687" s="161"/>
      <c r="O687" s="216"/>
      <c r="P687" s="161"/>
      <c r="Q687" s="216"/>
      <c r="R687" s="169"/>
      <c r="S687" s="161"/>
      <c r="T687" s="169"/>
      <c r="U687" s="161"/>
      <c r="V687" s="163"/>
      <c r="W687" s="217"/>
      <c r="X687" s="161"/>
      <c r="Y687" s="161"/>
      <c r="Z687" s="161"/>
      <c r="AA687" s="161"/>
    </row>
    <row r="688" spans="4:27" s="101" customFormat="1" ht="11.25" customHeight="1" x14ac:dyDescent="0.25">
      <c r="D688" s="161"/>
      <c r="E688" s="162"/>
      <c r="F688" s="166"/>
      <c r="G688" s="162"/>
      <c r="H688" s="212"/>
      <c r="I688" s="166"/>
      <c r="J688" s="168"/>
      <c r="K688" s="161"/>
      <c r="L688" s="216"/>
      <c r="M688" s="161"/>
      <c r="N688" s="161"/>
      <c r="O688" s="216"/>
      <c r="P688" s="161"/>
      <c r="Q688" s="216"/>
      <c r="R688" s="169"/>
      <c r="S688" s="161"/>
      <c r="T688" s="169"/>
      <c r="U688" s="161"/>
      <c r="V688" s="163"/>
      <c r="W688" s="217"/>
      <c r="X688" s="161"/>
      <c r="Y688" s="161"/>
      <c r="Z688" s="161"/>
      <c r="AA688" s="161"/>
    </row>
    <row r="689" spans="4:27" s="101" customFormat="1" ht="11.25" customHeight="1" x14ac:dyDescent="0.25">
      <c r="D689" s="161"/>
      <c r="E689" s="162"/>
      <c r="F689" s="166"/>
      <c r="G689" s="162"/>
      <c r="H689" s="212"/>
      <c r="I689" s="166"/>
      <c r="J689" s="168"/>
      <c r="K689" s="161"/>
      <c r="L689" s="216"/>
      <c r="M689" s="161"/>
      <c r="N689" s="161"/>
      <c r="O689" s="216"/>
      <c r="P689" s="161"/>
      <c r="Q689" s="216"/>
      <c r="R689" s="169"/>
      <c r="S689" s="161"/>
      <c r="T689" s="169"/>
      <c r="U689" s="161"/>
      <c r="V689" s="163"/>
      <c r="W689" s="217"/>
      <c r="X689" s="161"/>
      <c r="Y689" s="161"/>
      <c r="Z689" s="161"/>
      <c r="AA689" s="161"/>
    </row>
    <row r="690" spans="4:27" s="101" customFormat="1" ht="11.25" customHeight="1" x14ac:dyDescent="0.25">
      <c r="D690" s="161"/>
      <c r="E690" s="162"/>
      <c r="F690" s="166"/>
      <c r="G690" s="162"/>
      <c r="H690" s="212"/>
      <c r="I690" s="166"/>
      <c r="J690" s="168"/>
      <c r="K690" s="161"/>
      <c r="L690" s="216"/>
      <c r="M690" s="161"/>
      <c r="N690" s="161"/>
      <c r="O690" s="216"/>
      <c r="P690" s="161"/>
      <c r="Q690" s="216"/>
      <c r="R690" s="169"/>
      <c r="S690" s="161"/>
      <c r="T690" s="169"/>
      <c r="U690" s="161"/>
      <c r="V690" s="163"/>
      <c r="W690" s="217"/>
      <c r="X690" s="161"/>
      <c r="Y690" s="161"/>
      <c r="Z690" s="161"/>
      <c r="AA690" s="161"/>
    </row>
    <row r="691" spans="4:27" s="101" customFormat="1" ht="11.25" customHeight="1" x14ac:dyDescent="0.25">
      <c r="D691" s="161"/>
      <c r="E691" s="162"/>
      <c r="F691" s="166"/>
      <c r="G691" s="162"/>
      <c r="H691" s="212"/>
      <c r="I691" s="166"/>
      <c r="J691" s="168"/>
      <c r="K691" s="161"/>
      <c r="L691" s="216"/>
      <c r="M691" s="161"/>
      <c r="N691" s="161"/>
      <c r="O691" s="216"/>
      <c r="P691" s="161"/>
      <c r="Q691" s="216"/>
      <c r="R691" s="169"/>
      <c r="S691" s="161"/>
      <c r="T691" s="169"/>
      <c r="U691" s="161"/>
      <c r="V691" s="163"/>
      <c r="W691" s="217"/>
      <c r="X691" s="161"/>
      <c r="Y691" s="161"/>
      <c r="Z691" s="161"/>
      <c r="AA691" s="161"/>
    </row>
    <row r="692" spans="4:27" s="101" customFormat="1" ht="11.25" customHeight="1" x14ac:dyDescent="0.25">
      <c r="D692" s="161"/>
      <c r="E692" s="162"/>
      <c r="F692" s="166"/>
      <c r="G692" s="162"/>
      <c r="H692" s="212"/>
      <c r="I692" s="166"/>
      <c r="J692" s="168"/>
      <c r="K692" s="161"/>
      <c r="L692" s="216"/>
      <c r="M692" s="161"/>
      <c r="N692" s="161"/>
      <c r="O692" s="216"/>
      <c r="P692" s="161"/>
      <c r="Q692" s="216"/>
      <c r="R692" s="169"/>
      <c r="S692" s="161"/>
      <c r="T692" s="169"/>
      <c r="U692" s="161"/>
      <c r="V692" s="163"/>
      <c r="W692" s="217"/>
      <c r="X692" s="161"/>
      <c r="Y692" s="161"/>
      <c r="Z692" s="161"/>
      <c r="AA692" s="161"/>
    </row>
    <row r="693" spans="4:27" s="101" customFormat="1" ht="11.25" customHeight="1" x14ac:dyDescent="0.25">
      <c r="D693" s="161"/>
      <c r="E693" s="162"/>
      <c r="F693" s="166"/>
      <c r="G693" s="162"/>
      <c r="H693" s="212"/>
      <c r="I693" s="166"/>
      <c r="J693" s="168"/>
      <c r="K693" s="161"/>
      <c r="L693" s="216"/>
      <c r="M693" s="161"/>
      <c r="N693" s="161"/>
      <c r="O693" s="216"/>
      <c r="P693" s="161"/>
      <c r="Q693" s="216"/>
      <c r="R693" s="169"/>
      <c r="S693" s="161"/>
      <c r="T693" s="169"/>
      <c r="U693" s="161"/>
      <c r="V693" s="163"/>
      <c r="W693" s="217"/>
      <c r="X693" s="161"/>
      <c r="Y693" s="161"/>
      <c r="Z693" s="161"/>
      <c r="AA693" s="161"/>
    </row>
    <row r="694" spans="4:27" s="101" customFormat="1" ht="11.25" customHeight="1" x14ac:dyDescent="0.25">
      <c r="D694" s="161"/>
      <c r="E694" s="162"/>
      <c r="F694" s="166"/>
      <c r="G694" s="162"/>
      <c r="H694" s="212"/>
      <c r="I694" s="166"/>
      <c r="J694" s="168"/>
      <c r="K694" s="161"/>
      <c r="L694" s="216"/>
      <c r="M694" s="161"/>
      <c r="N694" s="161"/>
      <c r="O694" s="216"/>
      <c r="P694" s="161"/>
      <c r="Q694" s="216"/>
      <c r="R694" s="169"/>
      <c r="S694" s="161"/>
      <c r="T694" s="169"/>
      <c r="U694" s="161"/>
      <c r="V694" s="163"/>
      <c r="W694" s="217"/>
      <c r="X694" s="161"/>
      <c r="Y694" s="161"/>
      <c r="Z694" s="161"/>
      <c r="AA694" s="161"/>
    </row>
    <row r="695" spans="4:27" s="101" customFormat="1" ht="11.25" customHeight="1" x14ac:dyDescent="0.25">
      <c r="D695" s="161"/>
      <c r="E695" s="162"/>
      <c r="F695" s="166"/>
      <c r="G695" s="162"/>
      <c r="H695" s="212"/>
      <c r="I695" s="166"/>
      <c r="J695" s="168"/>
      <c r="K695" s="161"/>
      <c r="L695" s="216"/>
      <c r="M695" s="161"/>
      <c r="N695" s="161"/>
      <c r="O695" s="216"/>
      <c r="P695" s="161"/>
      <c r="Q695" s="216"/>
      <c r="R695" s="169"/>
      <c r="S695" s="161"/>
      <c r="T695" s="169"/>
      <c r="U695" s="161"/>
      <c r="V695" s="163"/>
      <c r="W695" s="217"/>
      <c r="X695" s="161"/>
      <c r="Y695" s="161"/>
      <c r="Z695" s="161"/>
      <c r="AA695" s="161"/>
    </row>
    <row r="696" spans="4:27" s="101" customFormat="1" ht="11.25" customHeight="1" x14ac:dyDescent="0.25">
      <c r="D696" s="161"/>
      <c r="E696" s="162"/>
      <c r="F696" s="166"/>
      <c r="G696" s="162"/>
      <c r="H696" s="212"/>
      <c r="I696" s="166"/>
      <c r="J696" s="168"/>
      <c r="K696" s="161"/>
      <c r="L696" s="216"/>
      <c r="M696" s="161"/>
      <c r="N696" s="161"/>
      <c r="O696" s="216"/>
      <c r="P696" s="161"/>
      <c r="Q696" s="216"/>
      <c r="R696" s="169"/>
      <c r="S696" s="161"/>
      <c r="T696" s="169"/>
      <c r="U696" s="161"/>
      <c r="V696" s="163"/>
      <c r="W696" s="217"/>
      <c r="X696" s="161"/>
      <c r="Y696" s="161"/>
      <c r="Z696" s="161"/>
      <c r="AA696" s="161"/>
    </row>
    <row r="697" spans="4:27" s="101" customFormat="1" ht="11.25" customHeight="1" x14ac:dyDescent="0.25">
      <c r="D697" s="161"/>
      <c r="E697" s="162"/>
      <c r="F697" s="166"/>
      <c r="G697" s="162"/>
      <c r="H697" s="212"/>
      <c r="I697" s="166"/>
      <c r="J697" s="168"/>
      <c r="K697" s="161"/>
      <c r="L697" s="216"/>
      <c r="M697" s="161"/>
      <c r="N697" s="161"/>
      <c r="O697" s="216"/>
      <c r="P697" s="161"/>
      <c r="Q697" s="216"/>
      <c r="R697" s="169"/>
      <c r="S697" s="161"/>
      <c r="T697" s="169"/>
      <c r="U697" s="161"/>
      <c r="V697" s="163"/>
      <c r="W697" s="217"/>
      <c r="X697" s="161"/>
      <c r="Y697" s="161"/>
      <c r="Z697" s="161"/>
      <c r="AA697" s="161"/>
    </row>
    <row r="698" spans="4:27" s="101" customFormat="1" ht="11.25" customHeight="1" x14ac:dyDescent="0.25">
      <c r="D698" s="161"/>
      <c r="E698" s="162"/>
      <c r="F698" s="166"/>
      <c r="G698" s="162"/>
      <c r="H698" s="212"/>
      <c r="I698" s="166"/>
      <c r="J698" s="168"/>
      <c r="K698" s="161"/>
      <c r="L698" s="216"/>
      <c r="M698" s="161"/>
      <c r="N698" s="161"/>
      <c r="O698" s="216"/>
      <c r="P698" s="161"/>
      <c r="Q698" s="216"/>
      <c r="R698" s="169"/>
      <c r="S698" s="161"/>
      <c r="T698" s="169"/>
      <c r="U698" s="161"/>
      <c r="V698" s="163"/>
      <c r="W698" s="217"/>
      <c r="X698" s="161"/>
      <c r="Y698" s="161"/>
      <c r="Z698" s="161"/>
      <c r="AA698" s="161"/>
    </row>
    <row r="699" spans="4:27" s="101" customFormat="1" ht="11.25" customHeight="1" x14ac:dyDescent="0.25">
      <c r="D699" s="161"/>
      <c r="E699" s="162"/>
      <c r="F699" s="166"/>
      <c r="G699" s="162"/>
      <c r="H699" s="212"/>
      <c r="I699" s="166"/>
      <c r="J699" s="168"/>
      <c r="K699" s="161"/>
      <c r="L699" s="216"/>
      <c r="M699" s="161"/>
      <c r="N699" s="161"/>
      <c r="O699" s="216"/>
      <c r="P699" s="161"/>
      <c r="Q699" s="216"/>
      <c r="R699" s="169"/>
      <c r="S699" s="161"/>
      <c r="T699" s="169"/>
      <c r="U699" s="161"/>
      <c r="V699" s="163"/>
      <c r="W699" s="217"/>
      <c r="X699" s="161"/>
      <c r="Y699" s="161"/>
      <c r="Z699" s="161"/>
      <c r="AA699" s="161"/>
    </row>
    <row r="700" spans="4:27" s="101" customFormat="1" ht="11.25" customHeight="1" x14ac:dyDescent="0.25">
      <c r="D700" s="161"/>
      <c r="E700" s="162"/>
      <c r="F700" s="166"/>
      <c r="G700" s="162"/>
      <c r="H700" s="212"/>
      <c r="I700" s="166"/>
      <c r="J700" s="168"/>
      <c r="K700" s="161"/>
      <c r="L700" s="216"/>
      <c r="M700" s="161"/>
      <c r="N700" s="161"/>
      <c r="O700" s="216"/>
      <c r="P700" s="161"/>
      <c r="Q700" s="216"/>
      <c r="R700" s="169"/>
      <c r="S700" s="161"/>
      <c r="T700" s="169"/>
      <c r="U700" s="161"/>
      <c r="V700" s="163"/>
      <c r="W700" s="217"/>
      <c r="X700" s="161"/>
      <c r="Y700" s="161"/>
      <c r="Z700" s="161"/>
      <c r="AA700" s="161"/>
    </row>
    <row r="701" spans="4:27" s="101" customFormat="1" ht="11.25" customHeight="1" x14ac:dyDescent="0.25">
      <c r="D701" s="161"/>
      <c r="E701" s="162"/>
      <c r="F701" s="166"/>
      <c r="G701" s="162"/>
      <c r="H701" s="212"/>
      <c r="I701" s="166"/>
      <c r="J701" s="168"/>
      <c r="K701" s="161"/>
      <c r="L701" s="216"/>
      <c r="M701" s="161"/>
      <c r="N701" s="161"/>
      <c r="O701" s="216"/>
      <c r="P701" s="161"/>
      <c r="Q701" s="216"/>
      <c r="R701" s="169"/>
      <c r="S701" s="161"/>
      <c r="T701" s="169"/>
      <c r="U701" s="161"/>
      <c r="V701" s="163"/>
      <c r="W701" s="217"/>
      <c r="X701" s="161"/>
      <c r="Y701" s="161"/>
      <c r="Z701" s="161"/>
      <c r="AA701" s="161"/>
    </row>
    <row r="702" spans="4:27" s="101" customFormat="1" ht="11.25" customHeight="1" x14ac:dyDescent="0.25">
      <c r="D702" s="161"/>
      <c r="E702" s="162"/>
      <c r="F702" s="166"/>
      <c r="G702" s="162"/>
      <c r="H702" s="212"/>
      <c r="I702" s="166"/>
      <c r="J702" s="168"/>
      <c r="K702" s="161"/>
      <c r="L702" s="216"/>
      <c r="M702" s="161"/>
      <c r="N702" s="161"/>
      <c r="O702" s="216"/>
      <c r="P702" s="161"/>
      <c r="Q702" s="216"/>
      <c r="R702" s="169"/>
      <c r="S702" s="161"/>
      <c r="T702" s="169"/>
      <c r="U702" s="161"/>
      <c r="V702" s="163"/>
      <c r="W702" s="217"/>
      <c r="X702" s="161"/>
      <c r="Y702" s="161"/>
      <c r="Z702" s="161"/>
      <c r="AA702" s="161"/>
    </row>
    <row r="703" spans="4:27" s="101" customFormat="1" ht="11.25" customHeight="1" x14ac:dyDescent="0.25">
      <c r="D703" s="161"/>
      <c r="E703" s="162"/>
      <c r="F703" s="166"/>
      <c r="G703" s="162"/>
      <c r="H703" s="212"/>
      <c r="I703" s="166"/>
      <c r="J703" s="168"/>
      <c r="K703" s="161"/>
      <c r="L703" s="216"/>
      <c r="M703" s="161"/>
      <c r="N703" s="161"/>
      <c r="O703" s="216"/>
      <c r="P703" s="161"/>
      <c r="Q703" s="216"/>
      <c r="R703" s="169"/>
      <c r="S703" s="161"/>
      <c r="T703" s="169"/>
      <c r="U703" s="161"/>
      <c r="V703" s="163"/>
      <c r="W703" s="217"/>
      <c r="X703" s="161"/>
      <c r="Y703" s="161"/>
      <c r="Z703" s="161"/>
      <c r="AA703" s="161"/>
    </row>
    <row r="704" spans="4:27" s="101" customFormat="1" ht="11.25" customHeight="1" x14ac:dyDescent="0.25">
      <c r="D704" s="161"/>
      <c r="E704" s="162"/>
      <c r="F704" s="166"/>
      <c r="G704" s="162"/>
      <c r="H704" s="212"/>
      <c r="I704" s="166"/>
      <c r="J704" s="168"/>
      <c r="K704" s="161"/>
      <c r="L704" s="216"/>
      <c r="M704" s="161"/>
      <c r="N704" s="161"/>
      <c r="O704" s="216"/>
      <c r="P704" s="161"/>
      <c r="Q704" s="216"/>
      <c r="R704" s="169"/>
      <c r="S704" s="161"/>
      <c r="T704" s="169"/>
      <c r="U704" s="161"/>
      <c r="V704" s="163"/>
      <c r="W704" s="217"/>
      <c r="X704" s="161"/>
      <c r="Y704" s="161"/>
      <c r="Z704" s="161"/>
      <c r="AA704" s="161"/>
    </row>
    <row r="705" spans="4:27" s="101" customFormat="1" ht="11.25" customHeight="1" x14ac:dyDescent="0.25">
      <c r="D705" s="161"/>
      <c r="E705" s="162"/>
      <c r="F705" s="166"/>
      <c r="G705" s="162"/>
      <c r="H705" s="212"/>
      <c r="I705" s="166"/>
      <c r="J705" s="168"/>
      <c r="K705" s="161"/>
      <c r="L705" s="216"/>
      <c r="M705" s="161"/>
      <c r="N705" s="161"/>
      <c r="O705" s="216"/>
      <c r="P705" s="161"/>
      <c r="Q705" s="216"/>
      <c r="R705" s="169"/>
      <c r="S705" s="161"/>
      <c r="T705" s="169"/>
      <c r="U705" s="161"/>
      <c r="V705" s="163"/>
      <c r="W705" s="217"/>
      <c r="X705" s="161"/>
      <c r="Y705" s="161"/>
      <c r="Z705" s="161"/>
      <c r="AA705" s="161"/>
    </row>
    <row r="706" spans="4:27" s="101" customFormat="1" ht="11.25" customHeight="1" x14ac:dyDescent="0.25">
      <c r="D706" s="161"/>
      <c r="E706" s="162"/>
      <c r="F706" s="166"/>
      <c r="G706" s="162"/>
      <c r="H706" s="212"/>
      <c r="I706" s="166"/>
      <c r="J706" s="168"/>
      <c r="K706" s="161"/>
      <c r="L706" s="216"/>
      <c r="M706" s="161"/>
      <c r="N706" s="161"/>
      <c r="O706" s="216"/>
      <c r="P706" s="161"/>
      <c r="Q706" s="216"/>
      <c r="R706" s="169"/>
      <c r="S706" s="161"/>
      <c r="T706" s="169"/>
      <c r="U706" s="161"/>
      <c r="V706" s="163"/>
      <c r="W706" s="217"/>
      <c r="X706" s="161"/>
      <c r="Y706" s="161"/>
      <c r="Z706" s="161"/>
      <c r="AA706" s="161"/>
    </row>
    <row r="707" spans="4:27" s="101" customFormat="1" ht="11.25" customHeight="1" x14ac:dyDescent="0.25">
      <c r="D707" s="161"/>
      <c r="E707" s="162"/>
      <c r="F707" s="166"/>
      <c r="G707" s="162"/>
      <c r="H707" s="212"/>
      <c r="I707" s="166"/>
      <c r="J707" s="168"/>
      <c r="K707" s="161"/>
      <c r="L707" s="216"/>
      <c r="M707" s="161"/>
      <c r="N707" s="161"/>
      <c r="O707" s="216"/>
      <c r="P707" s="161"/>
      <c r="Q707" s="216"/>
      <c r="R707" s="169"/>
      <c r="S707" s="161"/>
      <c r="T707" s="169"/>
      <c r="U707" s="161"/>
      <c r="V707" s="163"/>
      <c r="W707" s="217"/>
      <c r="X707" s="161"/>
      <c r="Y707" s="161"/>
      <c r="Z707" s="161"/>
      <c r="AA707" s="161"/>
    </row>
    <row r="708" spans="4:27" s="101" customFormat="1" ht="11.25" customHeight="1" x14ac:dyDescent="0.25">
      <c r="D708" s="161"/>
      <c r="E708" s="162"/>
      <c r="F708" s="166"/>
      <c r="G708" s="162"/>
      <c r="H708" s="212"/>
      <c r="I708" s="166"/>
      <c r="J708" s="168"/>
      <c r="K708" s="161"/>
      <c r="L708" s="216"/>
      <c r="M708" s="161"/>
      <c r="N708" s="161"/>
      <c r="O708" s="216"/>
      <c r="P708" s="161"/>
      <c r="Q708" s="216"/>
      <c r="R708" s="169"/>
      <c r="S708" s="161"/>
      <c r="T708" s="169"/>
      <c r="U708" s="161"/>
      <c r="V708" s="163"/>
      <c r="W708" s="217"/>
      <c r="X708" s="161"/>
      <c r="Y708" s="161"/>
      <c r="Z708" s="161"/>
      <c r="AA708" s="161"/>
    </row>
    <row r="709" spans="4:27" s="101" customFormat="1" ht="11.25" customHeight="1" x14ac:dyDescent="0.25">
      <c r="D709" s="161"/>
      <c r="E709" s="162"/>
      <c r="F709" s="166"/>
      <c r="G709" s="162"/>
      <c r="H709" s="212"/>
      <c r="I709" s="166"/>
      <c r="J709" s="168"/>
      <c r="K709" s="161"/>
      <c r="L709" s="216"/>
      <c r="M709" s="161"/>
      <c r="N709" s="161"/>
      <c r="O709" s="216"/>
      <c r="P709" s="161"/>
      <c r="Q709" s="216"/>
      <c r="R709" s="169"/>
      <c r="S709" s="161"/>
      <c r="T709" s="169"/>
      <c r="U709" s="161"/>
      <c r="V709" s="163"/>
      <c r="W709" s="217"/>
      <c r="X709" s="161"/>
      <c r="Y709" s="161"/>
      <c r="Z709" s="161"/>
      <c r="AA709" s="161"/>
    </row>
    <row r="710" spans="4:27" s="101" customFormat="1" ht="11.25" customHeight="1" x14ac:dyDescent="0.25">
      <c r="D710" s="161"/>
      <c r="E710" s="162"/>
      <c r="F710" s="166"/>
      <c r="G710" s="162"/>
      <c r="H710" s="212"/>
      <c r="I710" s="166"/>
      <c r="J710" s="168"/>
      <c r="K710" s="161"/>
      <c r="L710" s="216"/>
      <c r="M710" s="161"/>
      <c r="N710" s="161"/>
      <c r="O710" s="216"/>
      <c r="P710" s="161"/>
      <c r="Q710" s="216"/>
      <c r="R710" s="169"/>
      <c r="S710" s="161"/>
      <c r="T710" s="169"/>
      <c r="U710" s="161"/>
      <c r="V710" s="163"/>
      <c r="W710" s="217"/>
      <c r="X710" s="161"/>
      <c r="Y710" s="161"/>
      <c r="Z710" s="161"/>
      <c r="AA710" s="161"/>
    </row>
    <row r="711" spans="4:27" s="101" customFormat="1" ht="11.25" customHeight="1" x14ac:dyDescent="0.25">
      <c r="D711" s="161"/>
      <c r="E711" s="162"/>
      <c r="F711" s="166"/>
      <c r="G711" s="162"/>
      <c r="H711" s="212"/>
      <c r="I711" s="166"/>
      <c r="J711" s="168"/>
      <c r="K711" s="161"/>
      <c r="L711" s="216"/>
      <c r="M711" s="161"/>
      <c r="N711" s="161"/>
      <c r="O711" s="216"/>
      <c r="P711" s="161"/>
      <c r="Q711" s="216"/>
      <c r="R711" s="169"/>
      <c r="S711" s="161"/>
      <c r="T711" s="169"/>
      <c r="U711" s="161"/>
      <c r="V711" s="163"/>
      <c r="W711" s="217"/>
      <c r="X711" s="161"/>
      <c r="Y711" s="161"/>
      <c r="Z711" s="161"/>
      <c r="AA711" s="161"/>
    </row>
    <row r="712" spans="4:27" s="101" customFormat="1" ht="11.25" customHeight="1" x14ac:dyDescent="0.25">
      <c r="D712" s="161"/>
      <c r="E712" s="162"/>
      <c r="F712" s="166"/>
      <c r="G712" s="162"/>
      <c r="H712" s="212"/>
      <c r="I712" s="166"/>
      <c r="J712" s="168"/>
      <c r="K712" s="161"/>
      <c r="L712" s="216"/>
      <c r="M712" s="161"/>
      <c r="N712" s="161"/>
      <c r="O712" s="216"/>
      <c r="P712" s="161"/>
      <c r="Q712" s="216"/>
      <c r="R712" s="169"/>
      <c r="S712" s="161"/>
      <c r="T712" s="169"/>
      <c r="U712" s="161"/>
      <c r="V712" s="163"/>
      <c r="W712" s="217"/>
      <c r="X712" s="161"/>
      <c r="Y712" s="161"/>
      <c r="Z712" s="161"/>
      <c r="AA712" s="161"/>
    </row>
    <row r="713" spans="4:27" s="101" customFormat="1" ht="11.25" customHeight="1" x14ac:dyDescent="0.25">
      <c r="D713" s="161"/>
      <c r="E713" s="162"/>
      <c r="F713" s="166"/>
      <c r="G713" s="162"/>
      <c r="H713" s="212"/>
      <c r="I713" s="166"/>
      <c r="J713" s="168"/>
      <c r="K713" s="161"/>
      <c r="L713" s="216"/>
      <c r="M713" s="161"/>
      <c r="N713" s="161"/>
      <c r="O713" s="216"/>
      <c r="P713" s="161"/>
      <c r="Q713" s="216"/>
      <c r="R713" s="169"/>
      <c r="S713" s="161"/>
      <c r="T713" s="169"/>
      <c r="U713" s="161"/>
      <c r="V713" s="163"/>
      <c r="W713" s="217"/>
      <c r="X713" s="161"/>
      <c r="Y713" s="161"/>
      <c r="Z713" s="161"/>
      <c r="AA713" s="161"/>
    </row>
    <row r="714" spans="4:27" s="101" customFormat="1" ht="11.25" customHeight="1" x14ac:dyDescent="0.25">
      <c r="D714" s="161"/>
      <c r="E714" s="162"/>
      <c r="F714" s="166"/>
      <c r="G714" s="162"/>
      <c r="H714" s="212"/>
      <c r="I714" s="166"/>
      <c r="J714" s="168"/>
      <c r="K714" s="161"/>
      <c r="L714" s="216"/>
      <c r="M714" s="161"/>
      <c r="N714" s="161"/>
      <c r="O714" s="216"/>
      <c r="P714" s="161"/>
      <c r="Q714" s="216"/>
      <c r="R714" s="169"/>
      <c r="S714" s="161"/>
      <c r="T714" s="169"/>
      <c r="U714" s="161"/>
      <c r="V714" s="163"/>
      <c r="W714" s="217"/>
      <c r="X714" s="161"/>
      <c r="Y714" s="161"/>
      <c r="Z714" s="161"/>
      <c r="AA714" s="161"/>
    </row>
    <row r="715" spans="4:27" s="101" customFormat="1" ht="11.25" customHeight="1" x14ac:dyDescent="0.25">
      <c r="D715" s="161"/>
      <c r="E715" s="162"/>
      <c r="F715" s="166"/>
      <c r="G715" s="162"/>
      <c r="H715" s="212"/>
      <c r="I715" s="166"/>
      <c r="J715" s="168"/>
      <c r="K715" s="161"/>
      <c r="L715" s="216"/>
      <c r="M715" s="161"/>
      <c r="N715" s="161"/>
      <c r="O715" s="216"/>
      <c r="P715" s="161"/>
      <c r="Q715" s="216"/>
      <c r="R715" s="169"/>
      <c r="S715" s="161"/>
      <c r="T715" s="169"/>
      <c r="U715" s="161"/>
      <c r="V715" s="163"/>
      <c r="W715" s="217"/>
      <c r="X715" s="161"/>
      <c r="Y715" s="161"/>
      <c r="Z715" s="161"/>
      <c r="AA715" s="161"/>
    </row>
    <row r="716" spans="4:27" s="101" customFormat="1" ht="11.25" customHeight="1" x14ac:dyDescent="0.25">
      <c r="D716" s="161"/>
      <c r="E716" s="162"/>
      <c r="F716" s="166"/>
      <c r="G716" s="162"/>
      <c r="H716" s="212"/>
      <c r="I716" s="166"/>
      <c r="J716" s="168"/>
      <c r="K716" s="161"/>
      <c r="L716" s="216"/>
      <c r="M716" s="161"/>
      <c r="N716" s="161"/>
      <c r="O716" s="216"/>
      <c r="P716" s="161"/>
      <c r="Q716" s="216"/>
      <c r="R716" s="169"/>
      <c r="S716" s="161"/>
      <c r="T716" s="169"/>
      <c r="U716" s="161"/>
      <c r="V716" s="163"/>
      <c r="W716" s="217"/>
      <c r="X716" s="161"/>
      <c r="Y716" s="161"/>
      <c r="Z716" s="161"/>
      <c r="AA716" s="161"/>
    </row>
    <row r="717" spans="4:27" s="101" customFormat="1" ht="11.25" customHeight="1" x14ac:dyDescent="0.25">
      <c r="D717" s="161"/>
      <c r="E717" s="162"/>
      <c r="F717" s="166"/>
      <c r="G717" s="162"/>
      <c r="H717" s="212"/>
      <c r="I717" s="166"/>
      <c r="J717" s="168"/>
      <c r="K717" s="161"/>
      <c r="L717" s="216"/>
      <c r="M717" s="161"/>
      <c r="N717" s="161"/>
      <c r="O717" s="216"/>
      <c r="P717" s="161"/>
      <c r="Q717" s="216"/>
      <c r="R717" s="169"/>
      <c r="S717" s="161"/>
      <c r="T717" s="169"/>
      <c r="U717" s="161"/>
      <c r="V717" s="163"/>
      <c r="W717" s="217"/>
      <c r="X717" s="161"/>
      <c r="Y717" s="161"/>
      <c r="Z717" s="161"/>
      <c r="AA717" s="161"/>
    </row>
    <row r="718" spans="4:27" s="101" customFormat="1" ht="11.25" customHeight="1" x14ac:dyDescent="0.25">
      <c r="D718" s="161"/>
      <c r="E718" s="162"/>
      <c r="F718" s="166"/>
      <c r="G718" s="162"/>
      <c r="H718" s="212"/>
      <c r="I718" s="166"/>
      <c r="J718" s="168"/>
      <c r="K718" s="161"/>
      <c r="L718" s="216"/>
      <c r="M718" s="161"/>
      <c r="N718" s="161"/>
      <c r="O718" s="216"/>
      <c r="P718" s="161"/>
      <c r="Q718" s="216"/>
      <c r="R718" s="169"/>
      <c r="S718" s="161"/>
      <c r="T718" s="169"/>
      <c r="U718" s="161"/>
      <c r="V718" s="163"/>
      <c r="W718" s="217"/>
      <c r="X718" s="161"/>
      <c r="Y718" s="161"/>
      <c r="Z718" s="161"/>
      <c r="AA718" s="161"/>
    </row>
    <row r="719" spans="4:27" s="101" customFormat="1" ht="11.25" customHeight="1" x14ac:dyDescent="0.25">
      <c r="D719" s="161"/>
      <c r="E719" s="162"/>
      <c r="F719" s="166"/>
      <c r="G719" s="162"/>
      <c r="H719" s="212"/>
      <c r="I719" s="166"/>
      <c r="J719" s="168"/>
      <c r="K719" s="161"/>
      <c r="L719" s="216"/>
      <c r="M719" s="161"/>
      <c r="N719" s="161"/>
      <c r="O719" s="216"/>
      <c r="P719" s="161"/>
      <c r="Q719" s="216"/>
      <c r="R719" s="169"/>
      <c r="S719" s="161"/>
      <c r="T719" s="169"/>
      <c r="U719" s="161"/>
      <c r="V719" s="163"/>
      <c r="W719" s="217"/>
      <c r="X719" s="161"/>
      <c r="Y719" s="161"/>
      <c r="Z719" s="161"/>
      <c r="AA719" s="161"/>
    </row>
    <row r="720" spans="4:27" s="101" customFormat="1" ht="11.25" customHeight="1" x14ac:dyDescent="0.25">
      <c r="D720" s="161"/>
      <c r="E720" s="162"/>
      <c r="F720" s="166"/>
      <c r="G720" s="162"/>
      <c r="H720" s="212"/>
      <c r="I720" s="166"/>
      <c r="J720" s="168"/>
      <c r="K720" s="161"/>
      <c r="L720" s="216"/>
      <c r="M720" s="161"/>
      <c r="N720" s="161"/>
      <c r="O720" s="216"/>
      <c r="P720" s="161"/>
      <c r="Q720" s="216"/>
      <c r="R720" s="169"/>
      <c r="S720" s="161"/>
      <c r="T720" s="169"/>
      <c r="U720" s="161"/>
      <c r="V720" s="163"/>
      <c r="W720" s="217"/>
      <c r="X720" s="161"/>
      <c r="Y720" s="161"/>
      <c r="Z720" s="161"/>
      <c r="AA720" s="161"/>
    </row>
    <row r="721" spans="4:27" s="101" customFormat="1" ht="11.25" customHeight="1" x14ac:dyDescent="0.25">
      <c r="D721" s="161"/>
      <c r="E721" s="162"/>
      <c r="F721" s="166"/>
      <c r="G721" s="162"/>
      <c r="H721" s="212"/>
      <c r="I721" s="166"/>
      <c r="J721" s="168"/>
      <c r="K721" s="161"/>
      <c r="L721" s="216"/>
      <c r="M721" s="161"/>
      <c r="N721" s="161"/>
      <c r="O721" s="216"/>
      <c r="P721" s="161"/>
      <c r="Q721" s="216"/>
      <c r="R721" s="169"/>
      <c r="S721" s="161"/>
      <c r="T721" s="169"/>
      <c r="U721" s="161"/>
      <c r="V721" s="163"/>
      <c r="W721" s="217"/>
      <c r="X721" s="161"/>
      <c r="Y721" s="161"/>
      <c r="Z721" s="161"/>
      <c r="AA721" s="161"/>
    </row>
    <row r="722" spans="4:27" s="101" customFormat="1" ht="11.25" customHeight="1" x14ac:dyDescent="0.25">
      <c r="D722" s="161"/>
      <c r="E722" s="162"/>
      <c r="F722" s="166"/>
      <c r="G722" s="162"/>
      <c r="H722" s="212"/>
      <c r="I722" s="166"/>
      <c r="J722" s="168"/>
      <c r="K722" s="161"/>
      <c r="L722" s="216"/>
      <c r="M722" s="161"/>
      <c r="N722" s="161"/>
      <c r="O722" s="216"/>
      <c r="P722" s="161"/>
      <c r="Q722" s="216"/>
      <c r="R722" s="169"/>
      <c r="S722" s="161"/>
      <c r="T722" s="169"/>
      <c r="U722" s="161"/>
      <c r="V722" s="163"/>
      <c r="W722" s="217"/>
      <c r="X722" s="161"/>
      <c r="Y722" s="161"/>
      <c r="Z722" s="161"/>
      <c r="AA722" s="161"/>
    </row>
    <row r="723" spans="4:27" s="101" customFormat="1" ht="11.25" customHeight="1" x14ac:dyDescent="0.25">
      <c r="D723" s="161"/>
      <c r="E723" s="162"/>
      <c r="F723" s="166"/>
      <c r="G723" s="162"/>
      <c r="H723" s="212"/>
      <c r="I723" s="166"/>
      <c r="J723" s="168"/>
      <c r="K723" s="161"/>
      <c r="L723" s="216"/>
      <c r="M723" s="161"/>
      <c r="N723" s="161"/>
      <c r="O723" s="216"/>
      <c r="P723" s="161"/>
      <c r="Q723" s="216"/>
      <c r="R723" s="169"/>
      <c r="S723" s="161"/>
      <c r="T723" s="169"/>
      <c r="U723" s="161"/>
      <c r="V723" s="163"/>
      <c r="W723" s="217"/>
      <c r="X723" s="161"/>
      <c r="Y723" s="161"/>
      <c r="Z723" s="161"/>
      <c r="AA723" s="161"/>
    </row>
    <row r="724" spans="4:27" s="101" customFormat="1" ht="11.25" customHeight="1" x14ac:dyDescent="0.25">
      <c r="D724" s="161"/>
      <c r="E724" s="162"/>
      <c r="F724" s="166"/>
      <c r="G724" s="162"/>
      <c r="H724" s="212"/>
      <c r="I724" s="166"/>
      <c r="J724" s="168"/>
      <c r="K724" s="161"/>
      <c r="L724" s="216"/>
      <c r="M724" s="161"/>
      <c r="N724" s="161"/>
      <c r="O724" s="216"/>
      <c r="P724" s="161"/>
      <c r="Q724" s="216"/>
      <c r="R724" s="169"/>
      <c r="S724" s="161"/>
      <c r="T724" s="169"/>
      <c r="U724" s="161"/>
      <c r="V724" s="163"/>
      <c r="W724" s="217"/>
      <c r="X724" s="161"/>
      <c r="Y724" s="161"/>
      <c r="Z724" s="161"/>
      <c r="AA724" s="161"/>
    </row>
    <row r="725" spans="4:27" s="101" customFormat="1" ht="11.25" customHeight="1" x14ac:dyDescent="0.25">
      <c r="D725" s="161"/>
      <c r="E725" s="162"/>
      <c r="F725" s="166"/>
      <c r="G725" s="162"/>
      <c r="H725" s="212"/>
      <c r="I725" s="166"/>
      <c r="J725" s="168"/>
      <c r="K725" s="161"/>
      <c r="L725" s="216"/>
      <c r="M725" s="161"/>
      <c r="N725" s="161"/>
      <c r="O725" s="216"/>
      <c r="P725" s="161"/>
      <c r="Q725" s="216"/>
      <c r="R725" s="169"/>
      <c r="S725" s="161"/>
      <c r="T725" s="169"/>
      <c r="U725" s="161"/>
      <c r="V725" s="163"/>
      <c r="W725" s="217"/>
      <c r="X725" s="161"/>
      <c r="Y725" s="161"/>
      <c r="Z725" s="161"/>
      <c r="AA725" s="161"/>
    </row>
    <row r="726" spans="4:27" s="101" customFormat="1" ht="11.25" customHeight="1" x14ac:dyDescent="0.25">
      <c r="D726" s="161"/>
      <c r="E726" s="162"/>
      <c r="F726" s="166"/>
      <c r="G726" s="162"/>
      <c r="H726" s="212"/>
      <c r="I726" s="166"/>
      <c r="J726" s="168"/>
      <c r="K726" s="161"/>
      <c r="L726" s="216"/>
      <c r="M726" s="161"/>
      <c r="N726" s="161"/>
      <c r="O726" s="216"/>
      <c r="P726" s="161"/>
      <c r="Q726" s="216"/>
      <c r="R726" s="169"/>
      <c r="S726" s="161"/>
      <c r="T726" s="169"/>
      <c r="U726" s="161"/>
      <c r="V726" s="163"/>
      <c r="W726" s="217"/>
      <c r="X726" s="161"/>
      <c r="Y726" s="161"/>
      <c r="Z726" s="161"/>
      <c r="AA726" s="161"/>
    </row>
    <row r="727" spans="4:27" s="101" customFormat="1" ht="11.25" customHeight="1" x14ac:dyDescent="0.25">
      <c r="D727" s="161"/>
      <c r="E727" s="162"/>
      <c r="F727" s="166"/>
      <c r="G727" s="162"/>
      <c r="H727" s="212"/>
      <c r="I727" s="166"/>
      <c r="J727" s="168"/>
      <c r="K727" s="161"/>
      <c r="L727" s="216"/>
      <c r="M727" s="161"/>
      <c r="N727" s="161"/>
      <c r="O727" s="216"/>
      <c r="P727" s="161"/>
      <c r="Q727" s="216"/>
      <c r="R727" s="169"/>
      <c r="S727" s="161"/>
      <c r="T727" s="169"/>
      <c r="U727" s="161"/>
      <c r="V727" s="163"/>
      <c r="W727" s="217"/>
      <c r="X727" s="161"/>
      <c r="Y727" s="161"/>
      <c r="Z727" s="161"/>
      <c r="AA727" s="161"/>
    </row>
    <row r="728" spans="4:27" s="101" customFormat="1" ht="11.25" customHeight="1" x14ac:dyDescent="0.25">
      <c r="D728" s="161"/>
      <c r="E728" s="171"/>
      <c r="F728" s="166"/>
      <c r="G728" s="162"/>
      <c r="H728" s="212"/>
      <c r="I728" s="166"/>
      <c r="J728" s="168"/>
      <c r="K728" s="161"/>
      <c r="L728" s="216"/>
      <c r="M728" s="161"/>
      <c r="N728" s="161"/>
      <c r="O728" s="216"/>
      <c r="P728" s="161"/>
      <c r="Q728" s="216"/>
      <c r="R728" s="169"/>
      <c r="S728" s="170"/>
      <c r="T728" s="169"/>
      <c r="U728" s="161"/>
      <c r="V728" s="163"/>
      <c r="W728" s="217"/>
      <c r="X728" s="161"/>
      <c r="Y728" s="161"/>
      <c r="Z728" s="161"/>
      <c r="AA728" s="161"/>
    </row>
    <row r="729" spans="4:27" s="101" customFormat="1" ht="11.25" customHeight="1" x14ac:dyDescent="0.25">
      <c r="D729" s="161"/>
      <c r="E729" s="171"/>
      <c r="F729" s="166"/>
      <c r="G729" s="162"/>
      <c r="H729" s="212"/>
      <c r="I729" s="166"/>
      <c r="J729" s="168"/>
      <c r="K729" s="161"/>
      <c r="L729" s="216"/>
      <c r="M729" s="161"/>
      <c r="N729" s="161"/>
      <c r="O729" s="216"/>
      <c r="P729" s="161"/>
      <c r="Q729" s="216"/>
      <c r="R729" s="169"/>
      <c r="S729" s="170"/>
      <c r="T729" s="169"/>
      <c r="U729" s="161"/>
      <c r="V729" s="163"/>
      <c r="W729" s="217"/>
      <c r="X729" s="161"/>
      <c r="Y729" s="161"/>
      <c r="Z729" s="161"/>
      <c r="AA729" s="161"/>
    </row>
    <row r="730" spans="4:27" s="101" customFormat="1" ht="11.25" customHeight="1" x14ac:dyDescent="0.25">
      <c r="D730" s="161"/>
      <c r="E730" s="171"/>
      <c r="F730" s="166"/>
      <c r="G730" s="162"/>
      <c r="H730" s="212"/>
      <c r="I730" s="166"/>
      <c r="J730" s="168"/>
      <c r="K730" s="161"/>
      <c r="L730" s="216"/>
      <c r="M730" s="161"/>
      <c r="N730" s="161"/>
      <c r="O730" s="216"/>
      <c r="P730" s="161"/>
      <c r="Q730" s="216"/>
      <c r="R730" s="169"/>
      <c r="S730" s="170"/>
      <c r="T730" s="169"/>
      <c r="U730" s="161"/>
      <c r="V730" s="163"/>
      <c r="W730" s="217"/>
      <c r="X730" s="161"/>
      <c r="Y730" s="161"/>
      <c r="Z730" s="161"/>
      <c r="AA730" s="161"/>
    </row>
    <row r="731" spans="4:27" s="101" customFormat="1" ht="11.25" customHeight="1" x14ac:dyDescent="0.25">
      <c r="D731" s="161"/>
      <c r="E731" s="162"/>
      <c r="F731" s="166"/>
      <c r="G731" s="162"/>
      <c r="H731" s="212"/>
      <c r="I731" s="166"/>
      <c r="J731" s="168"/>
      <c r="K731" s="161"/>
      <c r="L731" s="216"/>
      <c r="M731" s="161"/>
      <c r="N731" s="161"/>
      <c r="O731" s="216"/>
      <c r="P731" s="161"/>
      <c r="Q731" s="216"/>
      <c r="R731" s="169"/>
      <c r="S731" s="161"/>
      <c r="T731" s="169"/>
      <c r="U731" s="161"/>
      <c r="V731" s="163"/>
      <c r="W731" s="217"/>
      <c r="X731" s="161"/>
      <c r="Y731" s="161"/>
      <c r="Z731" s="161"/>
      <c r="AA731" s="161"/>
    </row>
    <row r="732" spans="4:27" s="101" customFormat="1" ht="11.25" customHeight="1" x14ac:dyDescent="0.25">
      <c r="D732" s="161"/>
      <c r="E732" s="162"/>
      <c r="F732" s="166"/>
      <c r="G732" s="162"/>
      <c r="H732" s="212"/>
      <c r="I732" s="166"/>
      <c r="J732" s="168"/>
      <c r="K732" s="161"/>
      <c r="L732" s="216"/>
      <c r="M732" s="161"/>
      <c r="N732" s="161"/>
      <c r="O732" s="216"/>
      <c r="P732" s="161"/>
      <c r="Q732" s="216"/>
      <c r="R732" s="169"/>
      <c r="S732" s="161"/>
      <c r="T732" s="169"/>
      <c r="U732" s="161"/>
      <c r="V732" s="163"/>
      <c r="W732" s="217"/>
      <c r="X732" s="161"/>
      <c r="Y732" s="161"/>
      <c r="Z732" s="161"/>
      <c r="AA732" s="161"/>
    </row>
    <row r="733" spans="4:27" s="101" customFormat="1" ht="11.25" customHeight="1" x14ac:dyDescent="0.25">
      <c r="D733" s="161"/>
      <c r="E733" s="162"/>
      <c r="F733" s="166"/>
      <c r="G733" s="162"/>
      <c r="H733" s="212"/>
      <c r="I733" s="166"/>
      <c r="J733" s="168"/>
      <c r="K733" s="161"/>
      <c r="L733" s="216"/>
      <c r="M733" s="161"/>
      <c r="N733" s="161"/>
      <c r="O733" s="216"/>
      <c r="P733" s="161"/>
      <c r="Q733" s="216"/>
      <c r="R733" s="169"/>
      <c r="S733" s="161"/>
      <c r="T733" s="169"/>
      <c r="U733" s="161"/>
      <c r="V733" s="163"/>
      <c r="W733" s="217"/>
      <c r="X733" s="161"/>
      <c r="Y733" s="161"/>
      <c r="Z733" s="161"/>
      <c r="AA733" s="161"/>
    </row>
    <row r="734" spans="4:27" s="101" customFormat="1" ht="11.25" customHeight="1" x14ac:dyDescent="0.25">
      <c r="D734" s="161"/>
      <c r="E734" s="162"/>
      <c r="F734" s="166"/>
      <c r="G734" s="162"/>
      <c r="H734" s="212"/>
      <c r="I734" s="166"/>
      <c r="J734" s="168"/>
      <c r="K734" s="161"/>
      <c r="L734" s="216"/>
      <c r="M734" s="161"/>
      <c r="N734" s="161"/>
      <c r="O734" s="216"/>
      <c r="P734" s="161"/>
      <c r="Q734" s="216"/>
      <c r="R734" s="169"/>
      <c r="S734" s="161"/>
      <c r="T734" s="169"/>
      <c r="U734" s="161"/>
      <c r="V734" s="163"/>
      <c r="W734" s="217"/>
      <c r="X734" s="161"/>
      <c r="Y734" s="161"/>
      <c r="Z734" s="161"/>
      <c r="AA734" s="161"/>
    </row>
    <row r="735" spans="4:27" s="101" customFormat="1" ht="11.25" customHeight="1" x14ac:dyDescent="0.25">
      <c r="D735" s="161"/>
      <c r="E735" s="162"/>
      <c r="F735" s="166"/>
      <c r="G735" s="162"/>
      <c r="H735" s="212"/>
      <c r="I735" s="166"/>
      <c r="J735" s="168"/>
      <c r="K735" s="161"/>
      <c r="L735" s="216"/>
      <c r="M735" s="161"/>
      <c r="N735" s="161"/>
      <c r="O735" s="216"/>
      <c r="P735" s="161"/>
      <c r="Q735" s="216"/>
      <c r="R735" s="169"/>
      <c r="S735" s="161"/>
      <c r="T735" s="169"/>
      <c r="U735" s="161"/>
      <c r="V735" s="163"/>
      <c r="W735" s="217"/>
      <c r="X735" s="161"/>
      <c r="Y735" s="161"/>
      <c r="Z735" s="161"/>
      <c r="AA735" s="161"/>
    </row>
    <row r="736" spans="4:27" s="101" customFormat="1" ht="11.25" customHeight="1" x14ac:dyDescent="0.25">
      <c r="D736" s="161"/>
      <c r="E736" s="162"/>
      <c r="F736" s="166"/>
      <c r="G736" s="162"/>
      <c r="H736" s="212"/>
      <c r="I736" s="166"/>
      <c r="J736" s="168"/>
      <c r="K736" s="161"/>
      <c r="L736" s="216"/>
      <c r="M736" s="161"/>
      <c r="N736" s="161"/>
      <c r="O736" s="216"/>
      <c r="P736" s="161"/>
      <c r="Q736" s="216"/>
      <c r="R736" s="169"/>
      <c r="S736" s="161"/>
      <c r="T736" s="169"/>
      <c r="U736" s="161"/>
      <c r="V736" s="163"/>
      <c r="W736" s="217"/>
      <c r="X736" s="161"/>
      <c r="Y736" s="161"/>
      <c r="Z736" s="161"/>
      <c r="AA736" s="161"/>
    </row>
    <row r="737" spans="4:27" s="101" customFormat="1" ht="11.25" customHeight="1" x14ac:dyDescent="0.25">
      <c r="D737" s="161"/>
      <c r="E737" s="162"/>
      <c r="F737" s="166"/>
      <c r="G737" s="162"/>
      <c r="H737" s="212"/>
      <c r="I737" s="166"/>
      <c r="J737" s="168"/>
      <c r="K737" s="161"/>
      <c r="L737" s="216"/>
      <c r="M737" s="161"/>
      <c r="N737" s="161"/>
      <c r="O737" s="216"/>
      <c r="P737" s="161"/>
      <c r="Q737" s="216"/>
      <c r="R737" s="169"/>
      <c r="S737" s="161"/>
      <c r="T737" s="169"/>
      <c r="U737" s="161"/>
      <c r="V737" s="163"/>
      <c r="W737" s="217"/>
      <c r="X737" s="161"/>
      <c r="Y737" s="161"/>
      <c r="Z737" s="161"/>
      <c r="AA737" s="161"/>
    </row>
    <row r="738" spans="4:27" s="101" customFormat="1" ht="11.25" customHeight="1" x14ac:dyDescent="0.25">
      <c r="D738" s="161"/>
      <c r="E738" s="162"/>
      <c r="F738" s="166"/>
      <c r="G738" s="162"/>
      <c r="H738" s="212"/>
      <c r="I738" s="166"/>
      <c r="J738" s="168"/>
      <c r="K738" s="161"/>
      <c r="L738" s="216"/>
      <c r="M738" s="161"/>
      <c r="N738" s="161"/>
      <c r="O738" s="216"/>
      <c r="P738" s="161"/>
      <c r="Q738" s="216"/>
      <c r="R738" s="169"/>
      <c r="S738" s="161"/>
      <c r="T738" s="169"/>
      <c r="U738" s="161"/>
      <c r="V738" s="163"/>
      <c r="W738" s="217"/>
      <c r="X738" s="161"/>
      <c r="Y738" s="161"/>
      <c r="Z738" s="161"/>
      <c r="AA738" s="161"/>
    </row>
    <row r="739" spans="4:27" s="101" customFormat="1" ht="11.25" customHeight="1" x14ac:dyDescent="0.25">
      <c r="D739" s="161"/>
      <c r="E739" s="162"/>
      <c r="F739" s="166"/>
      <c r="G739" s="162"/>
      <c r="H739" s="212"/>
      <c r="I739" s="166"/>
      <c r="J739" s="168"/>
      <c r="K739" s="161"/>
      <c r="L739" s="216"/>
      <c r="M739" s="161"/>
      <c r="N739" s="161"/>
      <c r="O739" s="216"/>
      <c r="P739" s="161"/>
      <c r="Q739" s="216"/>
      <c r="R739" s="169"/>
      <c r="S739" s="161"/>
      <c r="T739" s="169"/>
      <c r="U739" s="161"/>
      <c r="V739" s="163"/>
      <c r="W739" s="217"/>
      <c r="X739" s="161"/>
      <c r="Y739" s="161"/>
      <c r="Z739" s="161"/>
      <c r="AA739" s="161"/>
    </row>
    <row r="740" spans="4:27" s="101" customFormat="1" ht="11.25" customHeight="1" x14ac:dyDescent="0.25">
      <c r="D740" s="161"/>
      <c r="E740" s="162"/>
      <c r="F740" s="166"/>
      <c r="G740" s="162"/>
      <c r="H740" s="212"/>
      <c r="I740" s="166"/>
      <c r="J740" s="168"/>
      <c r="K740" s="161"/>
      <c r="L740" s="216"/>
      <c r="M740" s="161"/>
      <c r="N740" s="161"/>
      <c r="O740" s="216"/>
      <c r="P740" s="161"/>
      <c r="Q740" s="216"/>
      <c r="R740" s="169"/>
      <c r="S740" s="161"/>
      <c r="T740" s="169"/>
      <c r="U740" s="161"/>
      <c r="V740" s="163"/>
      <c r="W740" s="217"/>
      <c r="X740" s="161"/>
      <c r="Y740" s="161"/>
      <c r="Z740" s="161"/>
      <c r="AA740" s="161"/>
    </row>
    <row r="741" spans="4:27" s="101" customFormat="1" ht="11.25" customHeight="1" x14ac:dyDescent="0.25">
      <c r="D741" s="161"/>
      <c r="E741" s="162"/>
      <c r="F741" s="166"/>
      <c r="G741" s="162"/>
      <c r="H741" s="212"/>
      <c r="I741" s="166"/>
      <c r="J741" s="168"/>
      <c r="K741" s="161"/>
      <c r="L741" s="216"/>
      <c r="M741" s="161"/>
      <c r="N741" s="161"/>
      <c r="O741" s="216"/>
      <c r="P741" s="161"/>
      <c r="Q741" s="216"/>
      <c r="R741" s="169"/>
      <c r="S741" s="161"/>
      <c r="T741" s="169"/>
      <c r="U741" s="161"/>
      <c r="V741" s="163"/>
      <c r="W741" s="217"/>
      <c r="X741" s="161"/>
      <c r="Y741" s="161"/>
      <c r="Z741" s="161"/>
      <c r="AA741" s="161"/>
    </row>
    <row r="742" spans="4:27" s="101" customFormat="1" ht="11.25" customHeight="1" x14ac:dyDescent="0.25">
      <c r="D742" s="161"/>
      <c r="E742" s="162"/>
      <c r="F742" s="166"/>
      <c r="G742" s="162"/>
      <c r="H742" s="212"/>
      <c r="I742" s="166"/>
      <c r="J742" s="168"/>
      <c r="K742" s="161"/>
      <c r="L742" s="216"/>
      <c r="M742" s="161"/>
      <c r="N742" s="161"/>
      <c r="O742" s="216"/>
      <c r="P742" s="161"/>
      <c r="Q742" s="216"/>
      <c r="R742" s="169"/>
      <c r="S742" s="161"/>
      <c r="T742" s="169"/>
      <c r="U742" s="161"/>
      <c r="V742" s="163"/>
      <c r="W742" s="217"/>
      <c r="X742" s="161"/>
      <c r="Y742" s="161"/>
      <c r="Z742" s="161"/>
      <c r="AA742" s="161"/>
    </row>
    <row r="743" spans="4:27" s="101" customFormat="1" ht="11.25" customHeight="1" x14ac:dyDescent="0.25">
      <c r="D743" s="161"/>
      <c r="E743" s="162"/>
      <c r="F743" s="166"/>
      <c r="G743" s="162"/>
      <c r="H743" s="212"/>
      <c r="I743" s="166"/>
      <c r="J743" s="168"/>
      <c r="K743" s="161"/>
      <c r="L743" s="216"/>
      <c r="M743" s="161"/>
      <c r="N743" s="161"/>
      <c r="O743" s="216"/>
      <c r="P743" s="161"/>
      <c r="Q743" s="216"/>
      <c r="R743" s="169"/>
      <c r="S743" s="161"/>
      <c r="T743" s="169"/>
      <c r="U743" s="161"/>
      <c r="V743" s="163"/>
      <c r="W743" s="217"/>
      <c r="X743" s="161"/>
      <c r="Y743" s="161"/>
      <c r="Z743" s="161"/>
      <c r="AA743" s="161"/>
    </row>
    <row r="744" spans="4:27" s="101" customFormat="1" ht="11.25" customHeight="1" x14ac:dyDescent="0.25">
      <c r="D744" s="161"/>
      <c r="E744" s="162"/>
      <c r="F744" s="166"/>
      <c r="G744" s="162"/>
      <c r="H744" s="212"/>
      <c r="I744" s="166"/>
      <c r="J744" s="168"/>
      <c r="K744" s="161"/>
      <c r="L744" s="216"/>
      <c r="M744" s="161"/>
      <c r="N744" s="161"/>
      <c r="O744" s="216"/>
      <c r="P744" s="161"/>
      <c r="Q744" s="216"/>
      <c r="R744" s="169"/>
      <c r="S744" s="161"/>
      <c r="T744" s="169"/>
      <c r="U744" s="161"/>
      <c r="V744" s="163"/>
      <c r="W744" s="217"/>
      <c r="X744" s="161"/>
      <c r="Y744" s="161"/>
      <c r="Z744" s="161"/>
      <c r="AA744" s="161"/>
    </row>
    <row r="745" spans="4:27" s="101" customFormat="1" ht="11.25" customHeight="1" x14ac:dyDescent="0.25">
      <c r="D745" s="161"/>
      <c r="E745" s="162"/>
      <c r="F745" s="166"/>
      <c r="G745" s="162"/>
      <c r="H745" s="212"/>
      <c r="I745" s="166"/>
      <c r="J745" s="168"/>
      <c r="K745" s="161"/>
      <c r="L745" s="216"/>
      <c r="M745" s="161"/>
      <c r="N745" s="161"/>
      <c r="O745" s="216"/>
      <c r="P745" s="161"/>
      <c r="Q745" s="216"/>
      <c r="R745" s="169"/>
      <c r="S745" s="161"/>
      <c r="T745" s="169"/>
      <c r="U745" s="161"/>
      <c r="V745" s="163"/>
      <c r="W745" s="217"/>
      <c r="X745" s="161"/>
      <c r="Y745" s="161"/>
      <c r="Z745" s="161"/>
      <c r="AA745" s="161"/>
    </row>
    <row r="746" spans="4:27" s="101" customFormat="1" ht="11.25" customHeight="1" x14ac:dyDescent="0.25">
      <c r="D746" s="161"/>
      <c r="E746" s="162"/>
      <c r="F746" s="166"/>
      <c r="G746" s="162"/>
      <c r="H746" s="212"/>
      <c r="I746" s="166"/>
      <c r="J746" s="168"/>
      <c r="K746" s="161"/>
      <c r="L746" s="216"/>
      <c r="M746" s="161"/>
      <c r="N746" s="161"/>
      <c r="O746" s="216"/>
      <c r="P746" s="161"/>
      <c r="Q746" s="216"/>
      <c r="R746" s="169"/>
      <c r="S746" s="161"/>
      <c r="T746" s="169"/>
      <c r="U746" s="161"/>
      <c r="V746" s="163"/>
      <c r="W746" s="217"/>
      <c r="X746" s="161"/>
      <c r="Y746" s="161"/>
      <c r="Z746" s="161"/>
      <c r="AA746" s="161"/>
    </row>
    <row r="747" spans="4:27" s="101" customFormat="1" ht="11.25" customHeight="1" x14ac:dyDescent="0.25">
      <c r="D747" s="161"/>
      <c r="E747" s="162"/>
      <c r="F747" s="166"/>
      <c r="G747" s="162"/>
      <c r="H747" s="212"/>
      <c r="I747" s="166"/>
      <c r="J747" s="168"/>
      <c r="K747" s="161"/>
      <c r="L747" s="216"/>
      <c r="M747" s="161"/>
      <c r="N747" s="161"/>
      <c r="O747" s="216"/>
      <c r="P747" s="161"/>
      <c r="Q747" s="216"/>
      <c r="R747" s="169"/>
      <c r="S747" s="161"/>
      <c r="T747" s="169"/>
      <c r="U747" s="161"/>
      <c r="V747" s="163"/>
      <c r="W747" s="217"/>
      <c r="X747" s="161"/>
      <c r="Y747" s="161"/>
      <c r="Z747" s="161"/>
      <c r="AA747" s="161"/>
    </row>
    <row r="748" spans="4:27" s="101" customFormat="1" ht="11.25" customHeight="1" x14ac:dyDescent="0.25">
      <c r="D748" s="161"/>
      <c r="E748" s="162"/>
      <c r="F748" s="166"/>
      <c r="G748" s="162"/>
      <c r="H748" s="212"/>
      <c r="I748" s="166"/>
      <c r="J748" s="168"/>
      <c r="K748" s="161"/>
      <c r="L748" s="216"/>
      <c r="M748" s="161"/>
      <c r="N748" s="161"/>
      <c r="O748" s="216"/>
      <c r="P748" s="161"/>
      <c r="Q748" s="216"/>
      <c r="R748" s="169"/>
      <c r="S748" s="161"/>
      <c r="T748" s="169"/>
      <c r="U748" s="161"/>
      <c r="V748" s="163"/>
      <c r="W748" s="217"/>
      <c r="X748" s="161"/>
      <c r="Y748" s="161"/>
      <c r="Z748" s="161"/>
      <c r="AA748" s="161"/>
    </row>
    <row r="749" spans="4:27" s="101" customFormat="1" ht="11.25" customHeight="1" x14ac:dyDescent="0.25">
      <c r="D749" s="161"/>
      <c r="E749" s="162"/>
      <c r="F749" s="166"/>
      <c r="G749" s="162"/>
      <c r="H749" s="212"/>
      <c r="I749" s="166"/>
      <c r="J749" s="168"/>
      <c r="K749" s="161"/>
      <c r="L749" s="216"/>
      <c r="M749" s="161"/>
      <c r="N749" s="161"/>
      <c r="O749" s="216"/>
      <c r="P749" s="161"/>
      <c r="Q749" s="216"/>
      <c r="R749" s="169"/>
      <c r="S749" s="161"/>
      <c r="T749" s="169"/>
      <c r="U749" s="161"/>
      <c r="V749" s="163"/>
      <c r="W749" s="217"/>
      <c r="X749" s="161"/>
      <c r="Y749" s="161"/>
      <c r="Z749" s="161"/>
      <c r="AA749" s="161"/>
    </row>
    <row r="750" spans="4:27" s="101" customFormat="1" ht="11.25" customHeight="1" x14ac:dyDescent="0.25">
      <c r="D750" s="161"/>
      <c r="E750" s="162"/>
      <c r="F750" s="166"/>
      <c r="G750" s="162"/>
      <c r="H750" s="212"/>
      <c r="I750" s="166"/>
      <c r="J750" s="168"/>
      <c r="K750" s="161"/>
      <c r="L750" s="216"/>
      <c r="M750" s="161"/>
      <c r="N750" s="161"/>
      <c r="O750" s="216"/>
      <c r="P750" s="161"/>
      <c r="Q750" s="216"/>
      <c r="R750" s="169"/>
      <c r="S750" s="161"/>
      <c r="T750" s="169"/>
      <c r="U750" s="161"/>
      <c r="V750" s="163"/>
      <c r="W750" s="217"/>
      <c r="X750" s="161"/>
      <c r="Y750" s="161"/>
      <c r="Z750" s="161"/>
      <c r="AA750" s="161"/>
    </row>
    <row r="751" spans="4:27" s="101" customFormat="1" ht="11.25" customHeight="1" x14ac:dyDescent="0.25">
      <c r="D751" s="161"/>
      <c r="E751" s="162"/>
      <c r="F751" s="166"/>
      <c r="G751" s="162"/>
      <c r="H751" s="212"/>
      <c r="I751" s="166"/>
      <c r="J751" s="168"/>
      <c r="K751" s="161"/>
      <c r="L751" s="216"/>
      <c r="M751" s="161"/>
      <c r="N751" s="161"/>
      <c r="O751" s="216"/>
      <c r="P751" s="161"/>
      <c r="Q751" s="216"/>
      <c r="R751" s="169"/>
      <c r="S751" s="161"/>
      <c r="T751" s="169"/>
      <c r="U751" s="161"/>
      <c r="V751" s="163"/>
      <c r="W751" s="217"/>
      <c r="X751" s="161"/>
      <c r="Y751" s="161"/>
      <c r="Z751" s="161"/>
      <c r="AA751" s="161"/>
    </row>
    <row r="752" spans="4:27" s="101" customFormat="1" ht="11.25" customHeight="1" x14ac:dyDescent="0.25">
      <c r="D752" s="161"/>
      <c r="E752" s="162"/>
      <c r="F752" s="166"/>
      <c r="G752" s="162"/>
      <c r="H752" s="212"/>
      <c r="I752" s="166"/>
      <c r="J752" s="168"/>
      <c r="K752" s="161"/>
      <c r="L752" s="216"/>
      <c r="M752" s="161"/>
      <c r="N752" s="161"/>
      <c r="O752" s="216"/>
      <c r="P752" s="161"/>
      <c r="Q752" s="216"/>
      <c r="R752" s="169"/>
      <c r="S752" s="161"/>
      <c r="T752" s="169"/>
      <c r="U752" s="161"/>
      <c r="V752" s="163"/>
      <c r="W752" s="217"/>
      <c r="X752" s="161"/>
      <c r="Y752" s="161"/>
      <c r="Z752" s="161"/>
      <c r="AA752" s="161"/>
    </row>
    <row r="753" spans="4:27" s="101" customFormat="1" ht="11.25" customHeight="1" x14ac:dyDescent="0.25">
      <c r="D753" s="161"/>
      <c r="E753" s="162"/>
      <c r="F753" s="166"/>
      <c r="G753" s="162"/>
      <c r="H753" s="212"/>
      <c r="I753" s="166"/>
      <c r="J753" s="168"/>
      <c r="K753" s="161"/>
      <c r="L753" s="216"/>
      <c r="M753" s="161"/>
      <c r="N753" s="161"/>
      <c r="O753" s="216"/>
      <c r="P753" s="161"/>
      <c r="Q753" s="216"/>
      <c r="R753" s="169"/>
      <c r="S753" s="161"/>
      <c r="T753" s="169"/>
      <c r="U753" s="161"/>
      <c r="V753" s="163"/>
      <c r="W753" s="217"/>
      <c r="X753" s="161"/>
      <c r="Y753" s="161"/>
      <c r="Z753" s="161"/>
      <c r="AA753" s="161"/>
    </row>
    <row r="754" spans="4:27" s="101" customFormat="1" ht="11.25" customHeight="1" x14ac:dyDescent="0.25">
      <c r="D754" s="161"/>
      <c r="E754" s="162"/>
      <c r="F754" s="166"/>
      <c r="G754" s="162"/>
      <c r="H754" s="212"/>
      <c r="I754" s="166"/>
      <c r="J754" s="168"/>
      <c r="K754" s="161"/>
      <c r="L754" s="216"/>
      <c r="M754" s="161"/>
      <c r="N754" s="161"/>
      <c r="O754" s="216"/>
      <c r="P754" s="161"/>
      <c r="Q754" s="216"/>
      <c r="R754" s="169"/>
      <c r="S754" s="161"/>
      <c r="T754" s="169"/>
      <c r="U754" s="161"/>
      <c r="V754" s="163"/>
      <c r="W754" s="217"/>
      <c r="X754" s="161"/>
      <c r="Y754" s="161"/>
      <c r="Z754" s="161"/>
      <c r="AA754" s="161"/>
    </row>
    <row r="755" spans="4:27" s="101" customFormat="1" ht="11.25" customHeight="1" x14ac:dyDescent="0.25">
      <c r="D755" s="170"/>
      <c r="E755" s="171"/>
      <c r="F755" s="166"/>
      <c r="G755" s="162"/>
      <c r="H755" s="212"/>
      <c r="I755" s="166"/>
      <c r="J755" s="168"/>
      <c r="K755" s="161"/>
      <c r="L755" s="216"/>
      <c r="M755" s="161"/>
      <c r="N755" s="161"/>
      <c r="O755" s="216"/>
      <c r="P755" s="161"/>
      <c r="Q755" s="216"/>
      <c r="R755" s="169"/>
      <c r="S755" s="170"/>
      <c r="T755" s="169"/>
      <c r="U755" s="161"/>
      <c r="V755" s="163"/>
      <c r="W755" s="217"/>
      <c r="X755" s="161"/>
      <c r="Y755" s="170"/>
      <c r="Z755" s="161"/>
      <c r="AA755" s="161"/>
    </row>
    <row r="756" spans="4:27" s="101" customFormat="1" ht="11.25" customHeight="1" x14ac:dyDescent="0.25">
      <c r="D756" s="241"/>
      <c r="E756" s="162"/>
      <c r="F756" s="166"/>
      <c r="G756" s="162"/>
      <c r="H756" s="212"/>
      <c r="I756" s="166"/>
      <c r="J756" s="168"/>
      <c r="K756" s="161"/>
      <c r="L756" s="216"/>
      <c r="M756" s="161"/>
      <c r="N756" s="161"/>
      <c r="O756" s="216"/>
      <c r="P756" s="161"/>
      <c r="Q756" s="216"/>
      <c r="R756" s="169"/>
      <c r="S756" s="241"/>
      <c r="T756" s="169"/>
      <c r="U756" s="161"/>
      <c r="V756" s="163"/>
      <c r="W756" s="217"/>
      <c r="X756" s="161"/>
      <c r="Y756" s="241"/>
      <c r="Z756" s="161"/>
      <c r="AA756" s="161"/>
    </row>
    <row r="757" spans="4:27" s="101" customFormat="1" ht="11.25" customHeight="1" x14ac:dyDescent="0.25">
      <c r="D757" s="161"/>
      <c r="E757" s="162"/>
      <c r="F757" s="166"/>
      <c r="G757" s="162"/>
      <c r="H757" s="212"/>
      <c r="I757" s="166"/>
      <c r="J757" s="168"/>
      <c r="K757" s="161"/>
      <c r="L757" s="216"/>
      <c r="M757" s="161"/>
      <c r="N757" s="161"/>
      <c r="O757" s="216"/>
      <c r="P757" s="161"/>
      <c r="Q757" s="216"/>
      <c r="R757" s="169"/>
      <c r="S757" s="161"/>
      <c r="T757" s="169"/>
      <c r="U757" s="161"/>
      <c r="V757" s="163"/>
      <c r="W757" s="217"/>
      <c r="X757" s="161"/>
      <c r="Y757" s="161"/>
      <c r="Z757" s="161"/>
      <c r="AA757" s="161"/>
    </row>
    <row r="758" spans="4:27" s="101" customFormat="1" ht="11.25" customHeight="1" x14ac:dyDescent="0.25">
      <c r="D758" s="161"/>
      <c r="E758" s="162"/>
      <c r="F758" s="166"/>
      <c r="G758" s="162"/>
      <c r="H758" s="212"/>
      <c r="I758" s="166"/>
      <c r="J758" s="168"/>
      <c r="K758" s="161"/>
      <c r="L758" s="216"/>
      <c r="M758" s="161"/>
      <c r="N758" s="161"/>
      <c r="O758" s="216"/>
      <c r="P758" s="161"/>
      <c r="Q758" s="216"/>
      <c r="R758" s="169"/>
      <c r="S758" s="161"/>
      <c r="T758" s="169"/>
      <c r="U758" s="161"/>
      <c r="V758" s="163"/>
      <c r="W758" s="217"/>
      <c r="X758" s="161"/>
      <c r="Y758" s="161"/>
      <c r="Z758" s="161"/>
      <c r="AA758" s="161"/>
    </row>
    <row r="759" spans="4:27" s="101" customFormat="1" ht="11.25" customHeight="1" x14ac:dyDescent="0.25">
      <c r="D759" s="161"/>
      <c r="E759" s="162"/>
      <c r="F759" s="166"/>
      <c r="G759" s="162"/>
      <c r="H759" s="212"/>
      <c r="I759" s="166"/>
      <c r="J759" s="168"/>
      <c r="K759" s="161"/>
      <c r="L759" s="216"/>
      <c r="M759" s="161"/>
      <c r="N759" s="161"/>
      <c r="O759" s="216"/>
      <c r="P759" s="161"/>
      <c r="Q759" s="216"/>
      <c r="R759" s="169"/>
      <c r="S759" s="161"/>
      <c r="T759" s="169"/>
      <c r="U759" s="161"/>
      <c r="V759" s="163"/>
      <c r="W759" s="217"/>
      <c r="X759" s="161"/>
      <c r="Y759" s="161"/>
      <c r="Z759" s="161"/>
      <c r="AA759" s="161"/>
    </row>
    <row r="760" spans="4:27" s="101" customFormat="1" ht="11.25" customHeight="1" x14ac:dyDescent="0.25">
      <c r="D760" s="161"/>
      <c r="E760" s="162"/>
      <c r="F760" s="166"/>
      <c r="G760" s="162"/>
      <c r="H760" s="212"/>
      <c r="I760" s="166"/>
      <c r="J760" s="168"/>
      <c r="K760" s="161"/>
      <c r="L760" s="216"/>
      <c r="M760" s="161"/>
      <c r="N760" s="161"/>
      <c r="O760" s="216"/>
      <c r="P760" s="161"/>
      <c r="Q760" s="216"/>
      <c r="R760" s="169"/>
      <c r="S760" s="161"/>
      <c r="T760" s="169"/>
      <c r="U760" s="161"/>
      <c r="V760" s="163"/>
      <c r="W760" s="217"/>
      <c r="X760" s="161"/>
      <c r="Y760" s="161"/>
      <c r="Z760" s="161"/>
      <c r="AA760" s="161"/>
    </row>
    <row r="761" spans="4:27" s="101" customFormat="1" ht="11.25" customHeight="1" x14ac:dyDescent="0.25">
      <c r="D761" s="161"/>
      <c r="E761" s="162"/>
      <c r="F761" s="166"/>
      <c r="G761" s="162"/>
      <c r="H761" s="212"/>
      <c r="I761" s="166"/>
      <c r="J761" s="168"/>
      <c r="K761" s="161"/>
      <c r="L761" s="216"/>
      <c r="M761" s="161"/>
      <c r="N761" s="161"/>
      <c r="O761" s="216"/>
      <c r="P761" s="161"/>
      <c r="Q761" s="216"/>
      <c r="R761" s="169"/>
      <c r="S761" s="161"/>
      <c r="T761" s="169"/>
      <c r="U761" s="161"/>
      <c r="V761" s="163"/>
      <c r="W761" s="217"/>
      <c r="X761" s="161"/>
      <c r="Y761" s="161"/>
      <c r="Z761" s="161"/>
      <c r="AA761" s="161"/>
    </row>
    <row r="762" spans="4:27" s="101" customFormat="1" ht="11.25" customHeight="1" x14ac:dyDescent="0.25">
      <c r="D762" s="161"/>
      <c r="E762" s="162"/>
      <c r="F762" s="166"/>
      <c r="G762" s="162"/>
      <c r="H762" s="212"/>
      <c r="I762" s="166"/>
      <c r="J762" s="168"/>
      <c r="K762" s="161"/>
      <c r="L762" s="216"/>
      <c r="M762" s="161"/>
      <c r="N762" s="161"/>
      <c r="O762" s="216"/>
      <c r="P762" s="161"/>
      <c r="Q762" s="216"/>
      <c r="R762" s="169"/>
      <c r="S762" s="161"/>
      <c r="T762" s="169"/>
      <c r="U762" s="161"/>
      <c r="V762" s="163"/>
      <c r="W762" s="217"/>
      <c r="X762" s="161"/>
      <c r="Y762" s="161"/>
      <c r="Z762" s="161"/>
      <c r="AA762" s="161"/>
    </row>
    <row r="763" spans="4:27" s="101" customFormat="1" ht="11.25" customHeight="1" x14ac:dyDescent="0.25">
      <c r="D763" s="161"/>
      <c r="E763" s="162"/>
      <c r="F763" s="166"/>
      <c r="G763" s="162"/>
      <c r="H763" s="212"/>
      <c r="I763" s="166"/>
      <c r="J763" s="168"/>
      <c r="K763" s="161"/>
      <c r="L763" s="216"/>
      <c r="M763" s="161"/>
      <c r="N763" s="161"/>
      <c r="O763" s="216"/>
      <c r="P763" s="161"/>
      <c r="Q763" s="216"/>
      <c r="R763" s="169"/>
      <c r="S763" s="161"/>
      <c r="T763" s="169"/>
      <c r="U763" s="161"/>
      <c r="V763" s="163"/>
      <c r="W763" s="217"/>
      <c r="X763" s="161"/>
      <c r="Y763" s="161"/>
      <c r="Z763" s="161"/>
      <c r="AA763" s="161"/>
    </row>
    <row r="764" spans="4:27" s="101" customFormat="1" ht="11.25" customHeight="1" x14ac:dyDescent="0.25">
      <c r="D764" s="161"/>
      <c r="E764" s="162"/>
      <c r="F764" s="166"/>
      <c r="G764" s="162"/>
      <c r="H764" s="212"/>
      <c r="I764" s="166"/>
      <c r="J764" s="168"/>
      <c r="K764" s="161"/>
      <c r="L764" s="216"/>
      <c r="M764" s="161"/>
      <c r="N764" s="161"/>
      <c r="O764" s="216"/>
      <c r="P764" s="161"/>
      <c r="Q764" s="216"/>
      <c r="R764" s="169"/>
      <c r="S764" s="161"/>
      <c r="T764" s="169"/>
      <c r="U764" s="161"/>
      <c r="V764" s="163"/>
      <c r="W764" s="217"/>
      <c r="X764" s="161"/>
      <c r="Y764" s="161"/>
      <c r="Z764" s="161"/>
      <c r="AA764" s="161"/>
    </row>
    <row r="765" spans="4:27" s="101" customFormat="1" ht="11.25" customHeight="1" x14ac:dyDescent="0.25">
      <c r="D765" s="161"/>
      <c r="E765" s="162"/>
      <c r="F765" s="166"/>
      <c r="G765" s="162"/>
      <c r="H765" s="212"/>
      <c r="I765" s="166"/>
      <c r="J765" s="168"/>
      <c r="K765" s="161"/>
      <c r="L765" s="216"/>
      <c r="M765" s="161"/>
      <c r="N765" s="161"/>
      <c r="O765" s="216"/>
      <c r="P765" s="161"/>
      <c r="Q765" s="216"/>
      <c r="R765" s="169"/>
      <c r="S765" s="161"/>
      <c r="T765" s="169"/>
      <c r="U765" s="161"/>
      <c r="V765" s="163"/>
      <c r="W765" s="217"/>
      <c r="X765" s="161"/>
      <c r="Y765" s="161"/>
      <c r="Z765" s="161"/>
      <c r="AA765" s="161"/>
    </row>
    <row r="766" spans="4:27" s="101" customFormat="1" ht="11.25" customHeight="1" x14ac:dyDescent="0.25">
      <c r="D766" s="161"/>
      <c r="E766" s="162"/>
      <c r="F766" s="166"/>
      <c r="G766" s="162"/>
      <c r="H766" s="212"/>
      <c r="I766" s="166"/>
      <c r="J766" s="168"/>
      <c r="K766" s="161"/>
      <c r="L766" s="216"/>
      <c r="M766" s="161"/>
      <c r="N766" s="161"/>
      <c r="O766" s="216"/>
      <c r="P766" s="161"/>
      <c r="Q766" s="216"/>
      <c r="R766" s="169"/>
      <c r="S766" s="161"/>
      <c r="T766" s="169"/>
      <c r="U766" s="161"/>
      <c r="V766" s="163"/>
      <c r="W766" s="217"/>
      <c r="X766" s="161"/>
      <c r="Y766" s="161"/>
      <c r="Z766" s="161"/>
      <c r="AA766" s="161"/>
    </row>
    <row r="767" spans="4:27" s="101" customFormat="1" ht="11.25" customHeight="1" x14ac:dyDescent="0.25">
      <c r="D767" s="161"/>
      <c r="E767" s="162"/>
      <c r="F767" s="166"/>
      <c r="G767" s="162"/>
      <c r="H767" s="212"/>
      <c r="I767" s="166"/>
      <c r="J767" s="168"/>
      <c r="K767" s="161"/>
      <c r="L767" s="216"/>
      <c r="M767" s="161"/>
      <c r="N767" s="161"/>
      <c r="O767" s="216"/>
      <c r="P767" s="161"/>
      <c r="Q767" s="216"/>
      <c r="R767" s="169"/>
      <c r="S767" s="161"/>
      <c r="T767" s="169"/>
      <c r="U767" s="161"/>
      <c r="V767" s="163"/>
      <c r="W767" s="217"/>
      <c r="X767" s="161"/>
      <c r="Y767" s="161"/>
      <c r="Z767" s="161"/>
      <c r="AA767" s="161"/>
    </row>
    <row r="768" spans="4:27" s="101" customFormat="1" ht="11.25" customHeight="1" x14ac:dyDescent="0.25">
      <c r="D768" s="161"/>
      <c r="E768" s="162"/>
      <c r="F768" s="166"/>
      <c r="G768" s="162"/>
      <c r="H768" s="212"/>
      <c r="I768" s="166"/>
      <c r="J768" s="168"/>
      <c r="K768" s="161"/>
      <c r="L768" s="216"/>
      <c r="M768" s="161"/>
      <c r="N768" s="161"/>
      <c r="O768" s="216"/>
      <c r="P768" s="161"/>
      <c r="Q768" s="216"/>
      <c r="R768" s="169"/>
      <c r="S768" s="161"/>
      <c r="T768" s="169"/>
      <c r="U768" s="161"/>
      <c r="V768" s="163"/>
      <c r="W768" s="217"/>
      <c r="X768" s="161"/>
      <c r="Y768" s="161"/>
      <c r="Z768" s="161"/>
      <c r="AA768" s="161"/>
    </row>
    <row r="769" spans="4:27" s="101" customFormat="1" ht="11.25" customHeight="1" x14ac:dyDescent="0.25">
      <c r="D769" s="161"/>
      <c r="E769" s="162"/>
      <c r="F769" s="166"/>
      <c r="G769" s="162"/>
      <c r="H769" s="212"/>
      <c r="I769" s="166"/>
      <c r="J769" s="168"/>
      <c r="K769" s="161"/>
      <c r="L769" s="216"/>
      <c r="M769" s="161"/>
      <c r="N769" s="161"/>
      <c r="O769" s="216"/>
      <c r="P769" s="161"/>
      <c r="Q769" s="216"/>
      <c r="R769" s="169"/>
      <c r="S769" s="161"/>
      <c r="T769" s="169"/>
      <c r="U769" s="161"/>
      <c r="V769" s="163"/>
      <c r="W769" s="217"/>
      <c r="X769" s="161"/>
      <c r="Y769" s="161"/>
      <c r="Z769" s="161"/>
      <c r="AA769" s="161"/>
    </row>
    <row r="770" spans="4:27" s="101" customFormat="1" ht="11.25" customHeight="1" x14ac:dyDescent="0.25">
      <c r="D770" s="161"/>
      <c r="E770" s="162"/>
      <c r="F770" s="166"/>
      <c r="G770" s="162"/>
      <c r="H770" s="212"/>
      <c r="I770" s="166"/>
      <c r="J770" s="168"/>
      <c r="K770" s="161"/>
      <c r="L770" s="216"/>
      <c r="M770" s="161"/>
      <c r="N770" s="161"/>
      <c r="O770" s="216"/>
      <c r="P770" s="161"/>
      <c r="Q770" s="216"/>
      <c r="R770" s="169"/>
      <c r="S770" s="161"/>
      <c r="T770" s="169"/>
      <c r="U770" s="161"/>
      <c r="V770" s="163"/>
      <c r="W770" s="217"/>
      <c r="X770" s="161"/>
      <c r="Y770" s="161"/>
      <c r="Z770" s="161"/>
      <c r="AA770" s="161"/>
    </row>
    <row r="771" spans="4:27" s="101" customFormat="1" ht="11.25" customHeight="1" x14ac:dyDescent="0.25">
      <c r="D771" s="161"/>
      <c r="E771" s="162"/>
      <c r="F771" s="166"/>
      <c r="G771" s="162"/>
      <c r="H771" s="212"/>
      <c r="I771" s="166"/>
      <c r="J771" s="168"/>
      <c r="K771" s="161"/>
      <c r="L771" s="216"/>
      <c r="M771" s="161"/>
      <c r="N771" s="161"/>
      <c r="O771" s="216"/>
      <c r="P771" s="161"/>
      <c r="Q771" s="216"/>
      <c r="R771" s="169"/>
      <c r="S771" s="161"/>
      <c r="T771" s="169"/>
      <c r="U771" s="161"/>
      <c r="V771" s="163"/>
      <c r="W771" s="217"/>
      <c r="X771" s="161"/>
      <c r="Y771" s="161"/>
      <c r="Z771" s="161"/>
      <c r="AA771" s="161"/>
    </row>
    <row r="772" spans="4:27" s="101" customFormat="1" ht="11.25" customHeight="1" x14ac:dyDescent="0.25">
      <c r="D772" s="161"/>
      <c r="E772" s="162"/>
      <c r="F772" s="166"/>
      <c r="G772" s="162"/>
      <c r="H772" s="212"/>
      <c r="I772" s="166"/>
      <c r="J772" s="168"/>
      <c r="K772" s="161"/>
      <c r="L772" s="216"/>
      <c r="M772" s="161"/>
      <c r="N772" s="161"/>
      <c r="O772" s="216"/>
      <c r="P772" s="161"/>
      <c r="Q772" s="216"/>
      <c r="R772" s="169"/>
      <c r="S772" s="161"/>
      <c r="T772" s="169"/>
      <c r="U772" s="161"/>
      <c r="V772" s="163"/>
      <c r="W772" s="217"/>
      <c r="X772" s="161"/>
      <c r="Y772" s="161"/>
      <c r="Z772" s="161"/>
      <c r="AA772" s="161"/>
    </row>
    <row r="773" spans="4:27" s="101" customFormat="1" ht="11.25" customHeight="1" x14ac:dyDescent="0.25">
      <c r="D773" s="161"/>
      <c r="E773" s="162"/>
      <c r="F773" s="166"/>
      <c r="G773" s="162"/>
      <c r="H773" s="212"/>
      <c r="I773" s="166"/>
      <c r="J773" s="168"/>
      <c r="K773" s="161"/>
      <c r="L773" s="216"/>
      <c r="M773" s="161"/>
      <c r="N773" s="161"/>
      <c r="O773" s="216"/>
      <c r="P773" s="161"/>
      <c r="Q773" s="216"/>
      <c r="R773" s="169"/>
      <c r="S773" s="161"/>
      <c r="T773" s="169"/>
      <c r="U773" s="161"/>
      <c r="V773" s="163"/>
      <c r="W773" s="217"/>
      <c r="X773" s="161"/>
      <c r="Y773" s="161"/>
      <c r="Z773" s="161"/>
      <c r="AA773" s="161"/>
    </row>
    <row r="774" spans="4:27" s="101" customFormat="1" ht="11.25" customHeight="1" x14ac:dyDescent="0.25">
      <c r="D774" s="161"/>
      <c r="E774" s="162"/>
      <c r="F774" s="166"/>
      <c r="G774" s="162"/>
      <c r="H774" s="212"/>
      <c r="I774" s="166"/>
      <c r="J774" s="168"/>
      <c r="K774" s="161"/>
      <c r="L774" s="216"/>
      <c r="M774" s="161"/>
      <c r="N774" s="161"/>
      <c r="O774" s="216"/>
      <c r="P774" s="161"/>
      <c r="Q774" s="216"/>
      <c r="R774" s="169"/>
      <c r="S774" s="161"/>
      <c r="T774" s="169"/>
      <c r="U774" s="161"/>
      <c r="V774" s="163"/>
      <c r="W774" s="217"/>
      <c r="X774" s="161"/>
      <c r="Y774" s="161"/>
      <c r="Z774" s="161"/>
      <c r="AA774" s="161"/>
    </row>
    <row r="775" spans="4:27" s="101" customFormat="1" ht="11.25" customHeight="1" x14ac:dyDescent="0.25">
      <c r="D775" s="161"/>
      <c r="E775" s="162"/>
      <c r="F775" s="166"/>
      <c r="G775" s="162"/>
      <c r="H775" s="212"/>
      <c r="I775" s="166"/>
      <c r="J775" s="168"/>
      <c r="K775" s="161"/>
      <c r="L775" s="216"/>
      <c r="M775" s="161"/>
      <c r="N775" s="161"/>
      <c r="O775" s="216"/>
      <c r="P775" s="161"/>
      <c r="Q775" s="216"/>
      <c r="R775" s="169"/>
      <c r="S775" s="161"/>
      <c r="T775" s="169"/>
      <c r="U775" s="161"/>
      <c r="V775" s="163"/>
      <c r="W775" s="217"/>
      <c r="X775" s="161"/>
      <c r="Y775" s="161"/>
      <c r="Z775" s="161"/>
      <c r="AA775" s="161"/>
    </row>
    <row r="776" spans="4:27" s="101" customFormat="1" ht="11.25" customHeight="1" x14ac:dyDescent="0.25">
      <c r="D776" s="161"/>
      <c r="E776" s="162"/>
      <c r="F776" s="166"/>
      <c r="G776" s="162"/>
      <c r="H776" s="212"/>
      <c r="I776" s="166"/>
      <c r="J776" s="168"/>
      <c r="K776" s="161"/>
      <c r="L776" s="216"/>
      <c r="M776" s="161"/>
      <c r="N776" s="161"/>
      <c r="O776" s="216"/>
      <c r="P776" s="161"/>
      <c r="Q776" s="216"/>
      <c r="R776" s="169"/>
      <c r="S776" s="161"/>
      <c r="T776" s="169"/>
      <c r="U776" s="161"/>
      <c r="V776" s="163"/>
      <c r="W776" s="217"/>
      <c r="X776" s="161"/>
      <c r="Y776" s="161"/>
      <c r="Z776" s="161"/>
      <c r="AA776" s="161"/>
    </row>
    <row r="777" spans="4:27" s="101" customFormat="1" ht="11.25" customHeight="1" x14ac:dyDescent="0.25">
      <c r="D777" s="161"/>
      <c r="E777" s="162"/>
      <c r="F777" s="166"/>
      <c r="G777" s="162"/>
      <c r="H777" s="212"/>
      <c r="I777" s="166"/>
      <c r="J777" s="168"/>
      <c r="K777" s="161"/>
      <c r="L777" s="216"/>
      <c r="M777" s="161"/>
      <c r="N777" s="161"/>
      <c r="O777" s="216"/>
      <c r="P777" s="161"/>
      <c r="Q777" s="216"/>
      <c r="R777" s="169"/>
      <c r="S777" s="161"/>
      <c r="T777" s="169"/>
      <c r="U777" s="161"/>
      <c r="V777" s="163"/>
      <c r="W777" s="217"/>
      <c r="X777" s="161"/>
      <c r="Y777" s="161"/>
      <c r="Z777" s="161"/>
      <c r="AA777" s="161"/>
    </row>
    <row r="778" spans="4:27" s="101" customFormat="1" ht="11.25" customHeight="1" x14ac:dyDescent="0.25">
      <c r="D778" s="161"/>
      <c r="E778" s="162"/>
      <c r="F778" s="166"/>
      <c r="G778" s="162"/>
      <c r="H778" s="212"/>
      <c r="I778" s="166"/>
      <c r="J778" s="168"/>
      <c r="K778" s="161"/>
      <c r="L778" s="216"/>
      <c r="M778" s="161"/>
      <c r="N778" s="161"/>
      <c r="O778" s="216"/>
      <c r="P778" s="161"/>
      <c r="Q778" s="216"/>
      <c r="R778" s="169"/>
      <c r="S778" s="161"/>
      <c r="T778" s="169"/>
      <c r="U778" s="161"/>
      <c r="V778" s="163"/>
      <c r="W778" s="217"/>
      <c r="X778" s="161"/>
      <c r="Y778" s="161"/>
      <c r="Z778" s="161"/>
      <c r="AA778" s="161"/>
    </row>
    <row r="779" spans="4:27" s="101" customFormat="1" ht="11.25" customHeight="1" x14ac:dyDescent="0.25">
      <c r="D779" s="161"/>
      <c r="E779" s="162"/>
      <c r="F779" s="166"/>
      <c r="G779" s="162"/>
      <c r="H779" s="212"/>
      <c r="I779" s="166"/>
      <c r="J779" s="168"/>
      <c r="K779" s="161"/>
      <c r="L779" s="216"/>
      <c r="M779" s="161"/>
      <c r="N779" s="161"/>
      <c r="O779" s="216"/>
      <c r="P779" s="161"/>
      <c r="Q779" s="216"/>
      <c r="R779" s="169"/>
      <c r="S779" s="161"/>
      <c r="T779" s="169"/>
      <c r="U779" s="161"/>
      <c r="V779" s="163"/>
      <c r="W779" s="217"/>
      <c r="X779" s="161"/>
      <c r="Y779" s="161"/>
      <c r="Z779" s="161"/>
      <c r="AA779" s="161"/>
    </row>
    <row r="780" spans="4:27" s="101" customFormat="1" ht="11.25" customHeight="1" x14ac:dyDescent="0.25">
      <c r="D780" s="161"/>
      <c r="E780" s="162"/>
      <c r="F780" s="166"/>
      <c r="G780" s="162"/>
      <c r="H780" s="212"/>
      <c r="I780" s="166"/>
      <c r="J780" s="168"/>
      <c r="K780" s="161"/>
      <c r="L780" s="216"/>
      <c r="M780" s="161"/>
      <c r="N780" s="161"/>
      <c r="O780" s="216"/>
      <c r="P780" s="161"/>
      <c r="Q780" s="216"/>
      <c r="R780" s="169"/>
      <c r="S780" s="161"/>
      <c r="T780" s="169"/>
      <c r="U780" s="161"/>
      <c r="V780" s="163"/>
      <c r="W780" s="217"/>
      <c r="X780" s="161"/>
      <c r="Y780" s="161"/>
      <c r="Z780" s="161"/>
      <c r="AA780" s="161"/>
    </row>
    <row r="781" spans="4:27" s="101" customFormat="1" ht="11.25" customHeight="1" x14ac:dyDescent="0.25">
      <c r="D781" s="161"/>
      <c r="E781" s="162"/>
      <c r="F781" s="166"/>
      <c r="G781" s="162"/>
      <c r="H781" s="212"/>
      <c r="I781" s="166"/>
      <c r="J781" s="168"/>
      <c r="K781" s="161"/>
      <c r="L781" s="216"/>
      <c r="M781" s="161"/>
      <c r="N781" s="161"/>
      <c r="O781" s="216"/>
      <c r="P781" s="161"/>
      <c r="Q781" s="216"/>
      <c r="R781" s="169"/>
      <c r="S781" s="161"/>
      <c r="T781" s="169"/>
      <c r="U781" s="161"/>
      <c r="V781" s="163"/>
      <c r="W781" s="217"/>
      <c r="X781" s="161"/>
      <c r="Y781" s="161"/>
      <c r="Z781" s="161"/>
      <c r="AA781" s="161"/>
    </row>
    <row r="782" spans="4:27" s="101" customFormat="1" ht="11.25" customHeight="1" x14ac:dyDescent="0.25">
      <c r="D782" s="161"/>
      <c r="E782" s="162"/>
      <c r="F782" s="166"/>
      <c r="G782" s="162"/>
      <c r="H782" s="212"/>
      <c r="I782" s="166"/>
      <c r="J782" s="168"/>
      <c r="K782" s="161"/>
      <c r="L782" s="216"/>
      <c r="M782" s="161"/>
      <c r="N782" s="161"/>
      <c r="O782" s="216"/>
      <c r="P782" s="161"/>
      <c r="Q782" s="216"/>
      <c r="R782" s="169"/>
      <c r="S782" s="161"/>
      <c r="T782" s="169"/>
      <c r="U782" s="161"/>
      <c r="V782" s="163"/>
      <c r="W782" s="217"/>
      <c r="X782" s="161"/>
      <c r="Y782" s="161"/>
      <c r="Z782" s="161"/>
      <c r="AA782" s="161"/>
    </row>
    <row r="783" spans="4:27" s="101" customFormat="1" ht="11.25" customHeight="1" x14ac:dyDescent="0.25">
      <c r="D783" s="161"/>
      <c r="E783" s="162"/>
      <c r="F783" s="166"/>
      <c r="G783" s="162"/>
      <c r="H783" s="212"/>
      <c r="I783" s="166"/>
      <c r="J783" s="168"/>
      <c r="K783" s="161"/>
      <c r="L783" s="216"/>
      <c r="M783" s="161"/>
      <c r="N783" s="161"/>
      <c r="O783" s="216"/>
      <c r="P783" s="161"/>
      <c r="Q783" s="216"/>
      <c r="R783" s="169"/>
      <c r="S783" s="161"/>
      <c r="T783" s="169"/>
      <c r="U783" s="161"/>
      <c r="V783" s="163"/>
      <c r="W783" s="217"/>
      <c r="X783" s="161"/>
      <c r="Y783" s="161"/>
      <c r="Z783" s="161"/>
      <c r="AA783" s="161"/>
    </row>
    <row r="784" spans="4:27" s="101" customFormat="1" ht="11.25" customHeight="1" x14ac:dyDescent="0.25">
      <c r="D784" s="161"/>
      <c r="E784" s="162"/>
      <c r="F784" s="166"/>
      <c r="G784" s="162"/>
      <c r="H784" s="212"/>
      <c r="I784" s="166"/>
      <c r="J784" s="168"/>
      <c r="K784" s="161"/>
      <c r="L784" s="216"/>
      <c r="M784" s="161"/>
      <c r="N784" s="161"/>
      <c r="O784" s="216"/>
      <c r="P784" s="161"/>
      <c r="Q784" s="216"/>
      <c r="R784" s="169"/>
      <c r="S784" s="161"/>
      <c r="T784" s="169"/>
      <c r="U784" s="161"/>
      <c r="V784" s="163"/>
      <c r="W784" s="217"/>
      <c r="X784" s="161"/>
      <c r="Y784" s="161"/>
      <c r="Z784" s="161"/>
      <c r="AA784" s="161"/>
    </row>
    <row r="785" spans="4:27" s="101" customFormat="1" ht="11.25" customHeight="1" x14ac:dyDescent="0.25">
      <c r="D785" s="161"/>
      <c r="E785" s="162"/>
      <c r="F785" s="166"/>
      <c r="G785" s="162"/>
      <c r="H785" s="212"/>
      <c r="I785" s="166"/>
      <c r="J785" s="168"/>
      <c r="K785" s="161"/>
      <c r="L785" s="216"/>
      <c r="M785" s="161"/>
      <c r="N785" s="161"/>
      <c r="O785" s="216"/>
      <c r="P785" s="161"/>
      <c r="Q785" s="216"/>
      <c r="R785" s="169"/>
      <c r="S785" s="161"/>
      <c r="T785" s="169"/>
      <c r="U785" s="161"/>
      <c r="V785" s="163"/>
      <c r="W785" s="217"/>
      <c r="X785" s="161"/>
      <c r="Y785" s="161"/>
      <c r="Z785" s="161"/>
      <c r="AA785" s="161"/>
    </row>
    <row r="786" spans="4:27" s="101" customFormat="1" ht="11.25" customHeight="1" x14ac:dyDescent="0.25">
      <c r="D786" s="161"/>
      <c r="E786" s="162"/>
      <c r="F786" s="166"/>
      <c r="G786" s="162"/>
      <c r="H786" s="212"/>
      <c r="I786" s="166"/>
      <c r="J786" s="168"/>
      <c r="K786" s="161"/>
      <c r="L786" s="216"/>
      <c r="M786" s="161"/>
      <c r="N786" s="161"/>
      <c r="O786" s="216"/>
      <c r="P786" s="161"/>
      <c r="Q786" s="216"/>
      <c r="R786" s="169"/>
      <c r="S786" s="161"/>
      <c r="T786" s="169"/>
      <c r="U786" s="161"/>
      <c r="V786" s="163"/>
      <c r="W786" s="217"/>
      <c r="X786" s="161"/>
      <c r="Y786" s="161"/>
      <c r="Z786" s="161"/>
      <c r="AA786" s="161"/>
    </row>
    <row r="787" spans="4:27" s="101" customFormat="1" ht="11.25" customHeight="1" x14ac:dyDescent="0.25">
      <c r="D787" s="161"/>
      <c r="E787" s="162"/>
      <c r="F787" s="166"/>
      <c r="G787" s="162"/>
      <c r="H787" s="212"/>
      <c r="I787" s="166"/>
      <c r="J787" s="168"/>
      <c r="K787" s="161"/>
      <c r="L787" s="216"/>
      <c r="M787" s="161"/>
      <c r="N787" s="161"/>
      <c r="O787" s="216"/>
      <c r="P787" s="161"/>
      <c r="Q787" s="216"/>
      <c r="R787" s="169"/>
      <c r="S787" s="161"/>
      <c r="T787" s="169"/>
      <c r="U787" s="161"/>
      <c r="V787" s="163"/>
      <c r="W787" s="217"/>
      <c r="X787" s="161"/>
      <c r="Y787" s="161"/>
      <c r="Z787" s="161"/>
      <c r="AA787" s="161"/>
    </row>
    <row r="788" spans="4:27" s="101" customFormat="1" ht="11.25" customHeight="1" x14ac:dyDescent="0.25">
      <c r="D788" s="161"/>
      <c r="E788" s="162"/>
      <c r="F788" s="166"/>
      <c r="G788" s="162"/>
      <c r="H788" s="212"/>
      <c r="I788" s="166"/>
      <c r="J788" s="168"/>
      <c r="K788" s="161"/>
      <c r="L788" s="216"/>
      <c r="M788" s="161"/>
      <c r="N788" s="161"/>
      <c r="O788" s="216"/>
      <c r="P788" s="161"/>
      <c r="Q788" s="216"/>
      <c r="R788" s="169"/>
      <c r="S788" s="161"/>
      <c r="T788" s="169"/>
      <c r="U788" s="161"/>
      <c r="V788" s="163"/>
      <c r="W788" s="217"/>
      <c r="X788" s="161"/>
      <c r="Y788" s="161"/>
      <c r="Z788" s="161"/>
      <c r="AA788" s="161"/>
    </row>
    <row r="789" spans="4:27" s="101" customFormat="1" ht="11.25" customHeight="1" x14ac:dyDescent="0.25">
      <c r="D789" s="161"/>
      <c r="E789" s="162"/>
      <c r="F789" s="166"/>
      <c r="G789" s="162"/>
      <c r="H789" s="212"/>
      <c r="I789" s="166"/>
      <c r="J789" s="168"/>
      <c r="K789" s="161"/>
      <c r="L789" s="216"/>
      <c r="M789" s="161"/>
      <c r="N789" s="161"/>
      <c r="O789" s="216"/>
      <c r="P789" s="161"/>
      <c r="Q789" s="216"/>
      <c r="R789" s="169"/>
      <c r="S789" s="161"/>
      <c r="T789" s="169"/>
      <c r="U789" s="161"/>
      <c r="V789" s="163"/>
      <c r="W789" s="217"/>
      <c r="X789" s="161"/>
      <c r="Y789" s="161"/>
      <c r="Z789" s="161"/>
      <c r="AA789" s="161"/>
    </row>
    <row r="790" spans="4:27" s="101" customFormat="1" ht="11.25" customHeight="1" x14ac:dyDescent="0.25">
      <c r="D790" s="161"/>
      <c r="E790" s="162"/>
      <c r="F790" s="166"/>
      <c r="G790" s="162"/>
      <c r="H790" s="212"/>
      <c r="I790" s="166"/>
      <c r="J790" s="168"/>
      <c r="K790" s="161"/>
      <c r="L790" s="216"/>
      <c r="M790" s="161"/>
      <c r="N790" s="161"/>
      <c r="O790" s="216"/>
      <c r="P790" s="161"/>
      <c r="Q790" s="216"/>
      <c r="R790" s="169"/>
      <c r="S790" s="161"/>
      <c r="T790" s="169"/>
      <c r="U790" s="161"/>
      <c r="V790" s="163"/>
      <c r="W790" s="217"/>
      <c r="X790" s="161"/>
      <c r="Y790" s="161"/>
      <c r="Z790" s="161"/>
      <c r="AA790" s="161"/>
    </row>
    <row r="791" spans="4:27" s="101" customFormat="1" ht="11.25" customHeight="1" x14ac:dyDescent="0.25">
      <c r="D791" s="161"/>
      <c r="E791" s="162"/>
      <c r="F791" s="166"/>
      <c r="G791" s="162"/>
      <c r="H791" s="212"/>
      <c r="I791" s="166"/>
      <c r="J791" s="168"/>
      <c r="K791" s="161"/>
      <c r="L791" s="216"/>
      <c r="M791" s="161"/>
      <c r="N791" s="161"/>
      <c r="O791" s="216"/>
      <c r="P791" s="161"/>
      <c r="Q791" s="216"/>
      <c r="R791" s="169"/>
      <c r="S791" s="161"/>
      <c r="T791" s="169"/>
      <c r="U791" s="161"/>
      <c r="V791" s="163"/>
      <c r="W791" s="217"/>
      <c r="X791" s="161"/>
      <c r="Y791" s="161"/>
      <c r="Z791" s="161"/>
      <c r="AA791" s="161"/>
    </row>
    <row r="792" spans="4:27" s="101" customFormat="1" ht="11.25" customHeight="1" x14ac:dyDescent="0.25">
      <c r="D792" s="161"/>
      <c r="E792" s="162"/>
      <c r="F792" s="166"/>
      <c r="G792" s="162"/>
      <c r="H792" s="212"/>
      <c r="I792" s="166"/>
      <c r="J792" s="168"/>
      <c r="K792" s="161"/>
      <c r="L792" s="216"/>
      <c r="M792" s="161"/>
      <c r="N792" s="161"/>
      <c r="O792" s="216"/>
      <c r="P792" s="161"/>
      <c r="Q792" s="216"/>
      <c r="R792" s="169"/>
      <c r="S792" s="161"/>
      <c r="T792" s="169"/>
      <c r="U792" s="161"/>
      <c r="V792" s="163"/>
      <c r="W792" s="217"/>
      <c r="X792" s="161"/>
      <c r="Y792" s="161"/>
      <c r="Z792" s="161"/>
      <c r="AA792" s="161"/>
    </row>
    <row r="793" spans="4:27" s="101" customFormat="1" ht="11.25" customHeight="1" x14ac:dyDescent="0.25">
      <c r="D793" s="161"/>
      <c r="E793" s="162"/>
      <c r="F793" s="166"/>
      <c r="G793" s="162"/>
      <c r="H793" s="212"/>
      <c r="I793" s="166"/>
      <c r="J793" s="168"/>
      <c r="K793" s="161"/>
      <c r="L793" s="216"/>
      <c r="M793" s="161"/>
      <c r="N793" s="161"/>
      <c r="O793" s="216"/>
      <c r="P793" s="161"/>
      <c r="Q793" s="216"/>
      <c r="R793" s="169"/>
      <c r="S793" s="161"/>
      <c r="T793" s="169"/>
      <c r="U793" s="161"/>
      <c r="V793" s="163"/>
      <c r="W793" s="217"/>
      <c r="X793" s="161"/>
      <c r="Y793" s="161"/>
      <c r="Z793" s="161"/>
      <c r="AA793" s="161"/>
    </row>
    <row r="794" spans="4:27" s="101" customFormat="1" ht="11.25" customHeight="1" x14ac:dyDescent="0.25">
      <c r="D794" s="161"/>
      <c r="E794" s="162"/>
      <c r="F794" s="166"/>
      <c r="G794" s="162"/>
      <c r="H794" s="212"/>
      <c r="I794" s="166"/>
      <c r="J794" s="168"/>
      <c r="K794" s="161"/>
      <c r="L794" s="216"/>
      <c r="M794" s="161"/>
      <c r="N794" s="161"/>
      <c r="O794" s="216"/>
      <c r="P794" s="161"/>
      <c r="Q794" s="216"/>
      <c r="R794" s="169"/>
      <c r="S794" s="161"/>
      <c r="T794" s="169"/>
      <c r="U794" s="161"/>
      <c r="V794" s="163"/>
      <c r="W794" s="217"/>
      <c r="X794" s="161"/>
      <c r="Y794" s="161"/>
      <c r="Z794" s="161"/>
      <c r="AA794" s="161"/>
    </row>
    <row r="795" spans="4:27" s="101" customFormat="1" ht="11.25" customHeight="1" x14ac:dyDescent="0.25">
      <c r="D795" s="161"/>
      <c r="E795" s="162"/>
      <c r="F795" s="166"/>
      <c r="G795" s="162"/>
      <c r="H795" s="212"/>
      <c r="I795" s="166"/>
      <c r="J795" s="168"/>
      <c r="K795" s="161"/>
      <c r="L795" s="216"/>
      <c r="M795" s="161"/>
      <c r="N795" s="161"/>
      <c r="O795" s="216"/>
      <c r="P795" s="161"/>
      <c r="Q795" s="216"/>
      <c r="R795" s="169"/>
      <c r="S795" s="161"/>
      <c r="T795" s="169"/>
      <c r="U795" s="161"/>
      <c r="V795" s="163"/>
      <c r="W795" s="217"/>
      <c r="X795" s="161"/>
      <c r="Y795" s="161"/>
      <c r="Z795" s="161"/>
      <c r="AA795" s="161"/>
    </row>
    <row r="796" spans="4:27" s="101" customFormat="1" ht="11.25" customHeight="1" x14ac:dyDescent="0.25">
      <c r="D796" s="161"/>
      <c r="E796" s="162"/>
      <c r="F796" s="166"/>
      <c r="G796" s="162"/>
      <c r="H796" s="212"/>
      <c r="I796" s="166"/>
      <c r="J796" s="168"/>
      <c r="K796" s="161"/>
      <c r="L796" s="216"/>
      <c r="M796" s="161"/>
      <c r="N796" s="161"/>
      <c r="O796" s="216"/>
      <c r="P796" s="161"/>
      <c r="Q796" s="216"/>
      <c r="R796" s="169"/>
      <c r="S796" s="161"/>
      <c r="T796" s="169"/>
      <c r="U796" s="161"/>
      <c r="V796" s="163"/>
      <c r="W796" s="217"/>
      <c r="X796" s="161"/>
      <c r="Y796" s="161"/>
      <c r="Z796" s="161"/>
      <c r="AA796" s="161"/>
    </row>
    <row r="797" spans="4:27" s="101" customFormat="1" ht="11.25" customHeight="1" x14ac:dyDescent="0.25">
      <c r="D797" s="161"/>
      <c r="E797" s="162"/>
      <c r="F797" s="166"/>
      <c r="G797" s="162"/>
      <c r="H797" s="212"/>
      <c r="I797" s="166"/>
      <c r="J797" s="168"/>
      <c r="K797" s="161"/>
      <c r="L797" s="216"/>
      <c r="M797" s="161"/>
      <c r="N797" s="161"/>
      <c r="O797" s="216"/>
      <c r="P797" s="161"/>
      <c r="Q797" s="216"/>
      <c r="R797" s="169"/>
      <c r="S797" s="161"/>
      <c r="T797" s="169"/>
      <c r="U797" s="161"/>
      <c r="V797" s="163"/>
      <c r="W797" s="217"/>
      <c r="X797" s="161"/>
      <c r="Y797" s="161"/>
      <c r="Z797" s="161"/>
      <c r="AA797" s="161"/>
    </row>
    <row r="798" spans="4:27" s="101" customFormat="1" ht="11.25" customHeight="1" x14ac:dyDescent="0.25">
      <c r="D798" s="161"/>
      <c r="E798" s="162"/>
      <c r="F798" s="166"/>
      <c r="G798" s="162"/>
      <c r="H798" s="212"/>
      <c r="I798" s="166"/>
      <c r="J798" s="168"/>
      <c r="K798" s="161"/>
      <c r="L798" s="216"/>
      <c r="M798" s="161"/>
      <c r="N798" s="161"/>
      <c r="O798" s="216"/>
      <c r="P798" s="161"/>
      <c r="Q798" s="216"/>
      <c r="R798" s="169"/>
      <c r="S798" s="161"/>
      <c r="T798" s="169"/>
      <c r="U798" s="161"/>
      <c r="V798" s="163"/>
      <c r="W798" s="217"/>
      <c r="X798" s="161"/>
      <c r="Y798" s="161"/>
      <c r="Z798" s="161"/>
      <c r="AA798" s="161"/>
    </row>
    <row r="799" spans="4:27" s="101" customFormat="1" ht="11.25" customHeight="1" x14ac:dyDescent="0.25">
      <c r="D799" s="161"/>
      <c r="E799" s="162"/>
      <c r="F799" s="166"/>
      <c r="G799" s="162"/>
      <c r="H799" s="212"/>
      <c r="I799" s="166"/>
      <c r="J799" s="168"/>
      <c r="K799" s="161"/>
      <c r="L799" s="216"/>
      <c r="M799" s="161"/>
      <c r="N799" s="161"/>
      <c r="O799" s="216"/>
      <c r="P799" s="161"/>
      <c r="Q799" s="216"/>
      <c r="R799" s="169"/>
      <c r="S799" s="161"/>
      <c r="T799" s="169"/>
      <c r="U799" s="161"/>
      <c r="V799" s="163"/>
      <c r="W799" s="217"/>
      <c r="X799" s="161"/>
      <c r="Y799" s="161"/>
      <c r="Z799" s="161"/>
      <c r="AA799" s="161"/>
    </row>
    <row r="800" spans="4:27" s="101" customFormat="1" ht="11.25" customHeight="1" x14ac:dyDescent="0.25">
      <c r="D800" s="161"/>
      <c r="E800" s="162"/>
      <c r="F800" s="166"/>
      <c r="G800" s="162"/>
      <c r="H800" s="212"/>
      <c r="I800" s="166"/>
      <c r="J800" s="168"/>
      <c r="K800" s="161"/>
      <c r="L800" s="216"/>
      <c r="M800" s="161"/>
      <c r="N800" s="161"/>
      <c r="O800" s="216"/>
      <c r="P800" s="161"/>
      <c r="Q800" s="216"/>
      <c r="R800" s="169"/>
      <c r="S800" s="161"/>
      <c r="T800" s="169"/>
      <c r="U800" s="161"/>
      <c r="V800" s="163"/>
      <c r="W800" s="217"/>
      <c r="X800" s="161"/>
      <c r="Y800" s="161"/>
      <c r="Z800" s="161"/>
      <c r="AA800" s="161"/>
    </row>
    <row r="801" spans="4:28" s="101" customFormat="1" ht="11.25" customHeight="1" x14ac:dyDescent="0.25">
      <c r="D801" s="161"/>
      <c r="E801" s="162"/>
      <c r="F801" s="166"/>
      <c r="G801" s="162"/>
      <c r="H801" s="212"/>
      <c r="I801" s="166"/>
      <c r="J801" s="168"/>
      <c r="K801" s="161"/>
      <c r="L801" s="216"/>
      <c r="M801" s="161"/>
      <c r="N801" s="161"/>
      <c r="O801" s="216"/>
      <c r="P801" s="161"/>
      <c r="Q801" s="216"/>
      <c r="R801" s="169"/>
      <c r="S801" s="161"/>
      <c r="T801" s="169"/>
      <c r="U801" s="161"/>
      <c r="V801" s="163"/>
      <c r="W801" s="217"/>
      <c r="X801" s="161"/>
      <c r="Y801" s="161"/>
      <c r="Z801" s="161"/>
      <c r="AA801" s="161"/>
    </row>
    <row r="802" spans="4:28" s="101" customFormat="1" ht="11.25" customHeight="1" x14ac:dyDescent="0.25">
      <c r="D802" s="161"/>
      <c r="E802" s="162"/>
      <c r="F802" s="166"/>
      <c r="G802" s="162"/>
      <c r="H802" s="212"/>
      <c r="I802" s="166"/>
      <c r="J802" s="168"/>
      <c r="K802" s="161"/>
      <c r="L802" s="216"/>
      <c r="M802" s="161"/>
      <c r="N802" s="161"/>
      <c r="O802" s="216"/>
      <c r="P802" s="161"/>
      <c r="Q802" s="216"/>
      <c r="R802" s="169"/>
      <c r="S802" s="161"/>
      <c r="T802" s="169"/>
      <c r="U802" s="161"/>
      <c r="V802" s="163"/>
      <c r="W802" s="217"/>
      <c r="X802" s="161"/>
      <c r="Y802" s="161"/>
      <c r="Z802" s="161"/>
      <c r="AA802" s="161"/>
    </row>
    <row r="803" spans="4:28" s="101" customFormat="1" ht="11.25" customHeight="1" x14ac:dyDescent="0.25">
      <c r="D803" s="161"/>
      <c r="E803" s="162"/>
      <c r="F803" s="166"/>
      <c r="G803" s="162"/>
      <c r="H803" s="212"/>
      <c r="I803" s="166"/>
      <c r="J803" s="168"/>
      <c r="K803" s="161"/>
      <c r="L803" s="216"/>
      <c r="M803" s="161"/>
      <c r="N803" s="161"/>
      <c r="O803" s="216"/>
      <c r="P803" s="161"/>
      <c r="Q803" s="216"/>
      <c r="R803" s="169"/>
      <c r="S803" s="161"/>
      <c r="T803" s="169"/>
      <c r="U803" s="161"/>
      <c r="V803" s="163"/>
      <c r="W803" s="217"/>
      <c r="X803" s="161"/>
      <c r="Y803" s="161"/>
      <c r="Z803" s="161"/>
      <c r="AA803" s="161"/>
    </row>
    <row r="804" spans="4:28" s="101" customFormat="1" ht="11.25" customHeight="1" x14ac:dyDescent="0.25">
      <c r="D804" s="161"/>
      <c r="E804" s="162"/>
      <c r="F804" s="166"/>
      <c r="G804" s="162"/>
      <c r="H804" s="212"/>
      <c r="I804" s="166"/>
      <c r="J804" s="168"/>
      <c r="K804" s="161"/>
      <c r="L804" s="216"/>
      <c r="M804" s="161"/>
      <c r="N804" s="161"/>
      <c r="O804" s="216"/>
      <c r="P804" s="161"/>
      <c r="Q804" s="216"/>
      <c r="R804" s="169"/>
      <c r="S804" s="161"/>
      <c r="T804" s="169"/>
      <c r="U804" s="161"/>
      <c r="V804" s="163"/>
      <c r="W804" s="217"/>
      <c r="X804" s="161"/>
      <c r="Y804" s="161"/>
      <c r="Z804" s="161"/>
      <c r="AA804" s="161"/>
    </row>
    <row r="805" spans="4:28" s="101" customFormat="1" ht="11.25" customHeight="1" x14ac:dyDescent="0.25">
      <c r="D805" s="161"/>
      <c r="E805" s="162"/>
      <c r="F805" s="166"/>
      <c r="G805" s="162"/>
      <c r="H805" s="212"/>
      <c r="I805" s="166"/>
      <c r="J805" s="168"/>
      <c r="K805" s="161"/>
      <c r="L805" s="216"/>
      <c r="M805" s="161"/>
      <c r="N805" s="161"/>
      <c r="O805" s="216"/>
      <c r="P805" s="161"/>
      <c r="Q805" s="216"/>
      <c r="R805" s="169"/>
      <c r="S805" s="161"/>
      <c r="T805" s="169"/>
      <c r="U805" s="161"/>
      <c r="V805" s="163"/>
      <c r="W805" s="217"/>
      <c r="X805" s="161"/>
      <c r="Y805" s="161"/>
      <c r="Z805" s="161"/>
      <c r="AA805" s="161"/>
    </row>
    <row r="806" spans="4:28" s="101" customFormat="1" ht="11.25" customHeight="1" x14ac:dyDescent="0.25">
      <c r="D806" s="161"/>
      <c r="E806" s="162"/>
      <c r="F806" s="166"/>
      <c r="G806" s="162"/>
      <c r="H806" s="212"/>
      <c r="I806" s="166"/>
      <c r="J806" s="168"/>
      <c r="K806" s="161"/>
      <c r="L806" s="216"/>
      <c r="M806" s="161"/>
      <c r="N806" s="161"/>
      <c r="O806" s="216"/>
      <c r="P806" s="161"/>
      <c r="Q806" s="216"/>
      <c r="R806" s="169"/>
      <c r="S806" s="161"/>
      <c r="T806" s="169"/>
      <c r="U806" s="161"/>
      <c r="V806" s="163"/>
      <c r="W806" s="217"/>
      <c r="X806" s="161"/>
      <c r="Y806" s="161"/>
      <c r="Z806" s="161"/>
      <c r="AA806" s="161"/>
    </row>
    <row r="807" spans="4:28" s="101" customFormat="1" ht="11.25" customHeight="1" x14ac:dyDescent="0.25">
      <c r="D807" s="161"/>
      <c r="E807" s="162"/>
      <c r="F807" s="166"/>
      <c r="G807" s="162"/>
      <c r="H807" s="212"/>
      <c r="I807" s="166"/>
      <c r="J807" s="168"/>
      <c r="K807" s="161"/>
      <c r="L807" s="216"/>
      <c r="M807" s="161"/>
      <c r="N807" s="161"/>
      <c r="O807" s="216"/>
      <c r="P807" s="161"/>
      <c r="Q807" s="216"/>
      <c r="R807" s="169"/>
      <c r="S807" s="161"/>
      <c r="T807" s="169"/>
      <c r="U807" s="161"/>
      <c r="V807" s="163"/>
      <c r="W807" s="217"/>
      <c r="X807" s="161"/>
      <c r="Y807" s="161"/>
      <c r="Z807" s="161"/>
      <c r="AA807" s="161"/>
    </row>
    <row r="808" spans="4:28" s="101" customFormat="1" ht="11.25" customHeight="1" x14ac:dyDescent="0.25">
      <c r="D808" s="161"/>
      <c r="E808" s="162"/>
      <c r="F808" s="166"/>
      <c r="G808" s="162"/>
      <c r="H808" s="212"/>
      <c r="I808" s="166"/>
      <c r="J808" s="168"/>
      <c r="K808" s="161"/>
      <c r="L808" s="216"/>
      <c r="M808" s="161"/>
      <c r="N808" s="161"/>
      <c r="O808" s="216"/>
      <c r="P808" s="161"/>
      <c r="Q808" s="216"/>
      <c r="R808" s="169"/>
      <c r="S808" s="161"/>
      <c r="T808" s="169"/>
      <c r="U808" s="161"/>
      <c r="V808" s="163"/>
      <c r="W808" s="217"/>
      <c r="X808" s="161"/>
      <c r="Y808" s="161"/>
      <c r="Z808" s="161"/>
      <c r="AA808" s="161"/>
    </row>
    <row r="809" spans="4:28" s="101" customFormat="1" ht="11.25" customHeight="1" x14ac:dyDescent="0.25">
      <c r="D809" s="161"/>
      <c r="E809" s="162"/>
      <c r="F809" s="166"/>
      <c r="G809" s="162"/>
      <c r="H809" s="212"/>
      <c r="I809" s="166"/>
      <c r="J809" s="168"/>
      <c r="K809" s="161"/>
      <c r="L809" s="216"/>
      <c r="M809" s="161"/>
      <c r="N809" s="161"/>
      <c r="O809" s="216"/>
      <c r="P809" s="161"/>
      <c r="Q809" s="216"/>
      <c r="R809" s="169"/>
      <c r="S809" s="161"/>
      <c r="T809" s="169"/>
      <c r="U809" s="161"/>
      <c r="V809" s="163"/>
      <c r="W809" s="217"/>
      <c r="X809" s="161"/>
      <c r="Y809" s="161"/>
      <c r="Z809" s="161"/>
      <c r="AA809" s="161"/>
    </row>
    <row r="810" spans="4:28" s="101" customFormat="1" ht="11.25" customHeight="1" x14ac:dyDescent="0.25">
      <c r="D810" s="161"/>
      <c r="E810" s="162"/>
      <c r="F810" s="166"/>
      <c r="G810" s="162"/>
      <c r="H810" s="212"/>
      <c r="I810" s="166"/>
      <c r="J810" s="168"/>
      <c r="K810" s="161"/>
      <c r="L810" s="216"/>
      <c r="M810" s="161"/>
      <c r="N810" s="161"/>
      <c r="O810" s="216"/>
      <c r="P810" s="161"/>
      <c r="Q810" s="216"/>
      <c r="R810" s="169"/>
      <c r="S810" s="161"/>
      <c r="T810" s="169"/>
      <c r="U810" s="161"/>
      <c r="V810" s="163"/>
      <c r="W810" s="217"/>
      <c r="X810" s="161"/>
      <c r="Y810" s="161"/>
      <c r="Z810" s="161"/>
      <c r="AA810" s="161"/>
    </row>
    <row r="811" spans="4:28" s="101" customFormat="1" ht="11.25" customHeight="1" x14ac:dyDescent="0.25">
      <c r="D811" s="161"/>
      <c r="E811" s="162"/>
      <c r="F811" s="166"/>
      <c r="G811" s="162"/>
      <c r="H811" s="212"/>
      <c r="I811" s="166"/>
      <c r="J811" s="168"/>
      <c r="K811" s="161"/>
      <c r="L811" s="216"/>
      <c r="M811" s="161"/>
      <c r="N811" s="161"/>
      <c r="O811" s="216"/>
      <c r="P811" s="161"/>
      <c r="Q811" s="216"/>
      <c r="R811" s="169"/>
      <c r="S811" s="161"/>
      <c r="T811" s="169"/>
      <c r="U811" s="161"/>
      <c r="V811" s="163"/>
      <c r="W811" s="217"/>
      <c r="X811" s="161"/>
      <c r="Y811" s="161"/>
      <c r="Z811" s="161"/>
      <c r="AA811" s="161"/>
      <c r="AB811" s="172"/>
    </row>
    <row r="812" spans="4:28" s="101" customFormat="1" ht="11.25" customHeight="1" x14ac:dyDescent="0.25">
      <c r="D812" s="161"/>
      <c r="E812" s="162"/>
      <c r="F812" s="166"/>
      <c r="G812" s="162"/>
      <c r="H812" s="212"/>
      <c r="I812" s="166"/>
      <c r="J812" s="168"/>
      <c r="K812" s="161"/>
      <c r="L812" s="216"/>
      <c r="M812" s="161"/>
      <c r="N812" s="161"/>
      <c r="O812" s="216"/>
      <c r="P812" s="161"/>
      <c r="Q812" s="216"/>
      <c r="R812" s="169"/>
      <c r="S812" s="161"/>
      <c r="T812" s="169"/>
      <c r="U812" s="161"/>
      <c r="V812" s="163"/>
      <c r="W812" s="217"/>
      <c r="X812" s="161"/>
      <c r="Y812" s="161"/>
      <c r="Z812" s="161"/>
      <c r="AA812" s="161"/>
      <c r="AB812" s="172"/>
    </row>
    <row r="813" spans="4:28" s="101" customFormat="1" ht="11.25" customHeight="1" x14ac:dyDescent="0.25">
      <c r="D813" s="161"/>
      <c r="E813" s="162"/>
      <c r="F813" s="166"/>
      <c r="G813" s="162"/>
      <c r="H813" s="212"/>
      <c r="I813" s="166"/>
      <c r="J813" s="168"/>
      <c r="K813" s="161"/>
      <c r="L813" s="216"/>
      <c r="M813" s="161"/>
      <c r="N813" s="161"/>
      <c r="O813" s="216"/>
      <c r="P813" s="161"/>
      <c r="Q813" s="216"/>
      <c r="R813" s="169"/>
      <c r="S813" s="161"/>
      <c r="T813" s="169"/>
      <c r="U813" s="161"/>
      <c r="V813" s="163"/>
      <c r="W813" s="217"/>
      <c r="X813" s="161"/>
      <c r="Y813" s="161"/>
      <c r="Z813" s="161"/>
      <c r="AA813" s="161"/>
      <c r="AB813" s="172"/>
    </row>
    <row r="814" spans="4:28" s="101" customFormat="1" ht="11.25" customHeight="1" x14ac:dyDescent="0.25">
      <c r="D814" s="161"/>
      <c r="E814" s="162"/>
      <c r="F814" s="166"/>
      <c r="G814" s="162"/>
      <c r="H814" s="212"/>
      <c r="I814" s="166"/>
      <c r="J814" s="168"/>
      <c r="K814" s="161"/>
      <c r="L814" s="216"/>
      <c r="M814" s="161"/>
      <c r="N814" s="161"/>
      <c r="O814" s="216"/>
      <c r="P814" s="161"/>
      <c r="Q814" s="216"/>
      <c r="R814" s="169"/>
      <c r="S814" s="161"/>
      <c r="T814" s="169"/>
      <c r="U814" s="161"/>
      <c r="V814" s="163"/>
      <c r="W814" s="217"/>
      <c r="X814" s="161"/>
      <c r="Y814" s="161"/>
      <c r="Z814" s="161"/>
      <c r="AA814" s="161"/>
      <c r="AB814" s="172"/>
    </row>
    <row r="815" spans="4:28" s="101" customFormat="1" ht="11.25" customHeight="1" x14ac:dyDescent="0.25">
      <c r="D815" s="161"/>
      <c r="E815" s="162"/>
      <c r="F815" s="166"/>
      <c r="G815" s="162"/>
      <c r="H815" s="212"/>
      <c r="I815" s="166"/>
      <c r="J815" s="168"/>
      <c r="K815" s="161"/>
      <c r="L815" s="216"/>
      <c r="M815" s="161"/>
      <c r="N815" s="161"/>
      <c r="O815" s="216"/>
      <c r="P815" s="161"/>
      <c r="Q815" s="216"/>
      <c r="R815" s="169"/>
      <c r="S815" s="161"/>
      <c r="T815" s="169"/>
      <c r="U815" s="161"/>
      <c r="V815" s="163"/>
      <c r="W815" s="217"/>
      <c r="X815" s="161"/>
      <c r="Y815" s="161"/>
      <c r="Z815" s="161"/>
      <c r="AA815" s="161"/>
      <c r="AB815" s="172"/>
    </row>
    <row r="816" spans="4:28" s="101" customFormat="1" ht="11.25" customHeight="1" x14ac:dyDescent="0.25">
      <c r="D816" s="161"/>
      <c r="E816" s="162"/>
      <c r="F816" s="166"/>
      <c r="G816" s="162"/>
      <c r="H816" s="212"/>
      <c r="I816" s="166"/>
      <c r="J816" s="168"/>
      <c r="K816" s="161"/>
      <c r="L816" s="216"/>
      <c r="M816" s="161"/>
      <c r="N816" s="161"/>
      <c r="O816" s="216"/>
      <c r="P816" s="161"/>
      <c r="Q816" s="216"/>
      <c r="R816" s="169"/>
      <c r="S816" s="161"/>
      <c r="T816" s="169"/>
      <c r="U816" s="161"/>
      <c r="V816" s="163"/>
      <c r="W816" s="217"/>
      <c r="X816" s="161"/>
      <c r="Y816" s="161"/>
      <c r="Z816" s="161"/>
      <c r="AA816" s="161"/>
      <c r="AB816" s="172"/>
    </row>
    <row r="817" spans="4:28" s="101" customFormat="1" ht="11.25" customHeight="1" x14ac:dyDescent="0.25">
      <c r="D817" s="161"/>
      <c r="E817" s="162"/>
      <c r="F817" s="166"/>
      <c r="G817" s="162"/>
      <c r="H817" s="212"/>
      <c r="I817" s="166"/>
      <c r="J817" s="168"/>
      <c r="K817" s="161"/>
      <c r="L817" s="216"/>
      <c r="M817" s="161"/>
      <c r="N817" s="161"/>
      <c r="O817" s="216"/>
      <c r="P817" s="161"/>
      <c r="Q817" s="216"/>
      <c r="R817" s="169"/>
      <c r="S817" s="161"/>
      <c r="T817" s="169"/>
      <c r="U817" s="161"/>
      <c r="V817" s="163"/>
      <c r="W817" s="217"/>
      <c r="X817" s="161"/>
      <c r="Y817" s="161"/>
      <c r="Z817" s="161"/>
      <c r="AA817" s="161"/>
      <c r="AB817" s="172"/>
    </row>
    <row r="818" spans="4:28" s="101" customFormat="1" ht="11.25" customHeight="1" x14ac:dyDescent="0.25">
      <c r="D818" s="161"/>
      <c r="E818" s="162"/>
      <c r="F818" s="166"/>
      <c r="G818" s="162"/>
      <c r="H818" s="212"/>
      <c r="I818" s="166"/>
      <c r="J818" s="168"/>
      <c r="K818" s="161"/>
      <c r="L818" s="216"/>
      <c r="M818" s="161"/>
      <c r="N818" s="161"/>
      <c r="O818" s="216"/>
      <c r="P818" s="161"/>
      <c r="Q818" s="216"/>
      <c r="R818" s="169"/>
      <c r="S818" s="161"/>
      <c r="T818" s="169"/>
      <c r="U818" s="161"/>
      <c r="V818" s="163"/>
      <c r="W818" s="217"/>
      <c r="X818" s="161"/>
      <c r="Y818" s="161"/>
      <c r="Z818" s="161"/>
      <c r="AA818" s="161"/>
      <c r="AB818" s="172"/>
    </row>
    <row r="819" spans="4:28" s="101" customFormat="1" ht="11.25" customHeight="1" x14ac:dyDescent="0.25">
      <c r="D819" s="161"/>
      <c r="E819" s="162"/>
      <c r="F819" s="166"/>
      <c r="G819" s="162"/>
      <c r="H819" s="212"/>
      <c r="I819" s="166"/>
      <c r="J819" s="168"/>
      <c r="K819" s="161"/>
      <c r="L819" s="216"/>
      <c r="M819" s="161"/>
      <c r="N819" s="161"/>
      <c r="O819" s="216"/>
      <c r="P819" s="161"/>
      <c r="Q819" s="216"/>
      <c r="R819" s="169"/>
      <c r="S819" s="161"/>
      <c r="T819" s="169"/>
      <c r="U819" s="161"/>
      <c r="V819" s="163"/>
      <c r="W819" s="217"/>
      <c r="X819" s="161"/>
      <c r="Y819" s="161"/>
      <c r="Z819" s="161"/>
      <c r="AA819" s="161"/>
      <c r="AB819" s="172"/>
    </row>
    <row r="820" spans="4:28" s="101" customFormat="1" ht="11.25" customHeight="1" x14ac:dyDescent="0.25">
      <c r="D820" s="161"/>
      <c r="E820" s="162"/>
      <c r="F820" s="166"/>
      <c r="G820" s="162"/>
      <c r="H820" s="212"/>
      <c r="I820" s="166"/>
      <c r="J820" s="168"/>
      <c r="K820" s="161"/>
      <c r="L820" s="216"/>
      <c r="M820" s="161"/>
      <c r="N820" s="161"/>
      <c r="O820" s="216"/>
      <c r="P820" s="161"/>
      <c r="Q820" s="216"/>
      <c r="R820" s="169"/>
      <c r="S820" s="161"/>
      <c r="T820" s="169"/>
      <c r="U820" s="161"/>
      <c r="V820" s="163"/>
      <c r="W820" s="217"/>
      <c r="X820" s="161"/>
      <c r="Y820" s="161"/>
      <c r="Z820" s="161"/>
      <c r="AA820" s="161"/>
      <c r="AB820" s="172"/>
    </row>
    <row r="821" spans="4:28" s="101" customFormat="1" ht="11.25" customHeight="1" x14ac:dyDescent="0.25">
      <c r="D821" s="161"/>
      <c r="E821" s="162"/>
      <c r="F821" s="166"/>
      <c r="G821" s="162"/>
      <c r="H821" s="212"/>
      <c r="I821" s="166"/>
      <c r="J821" s="168"/>
      <c r="K821" s="161"/>
      <c r="L821" s="216"/>
      <c r="M821" s="161"/>
      <c r="N821" s="161"/>
      <c r="O821" s="216"/>
      <c r="P821" s="161"/>
      <c r="Q821" s="216"/>
      <c r="R821" s="169"/>
      <c r="S821" s="161"/>
      <c r="T821" s="169"/>
      <c r="U821" s="161"/>
      <c r="V821" s="163"/>
      <c r="W821" s="217"/>
      <c r="X821" s="161"/>
      <c r="Y821" s="161"/>
      <c r="Z821" s="161"/>
      <c r="AA821" s="161"/>
      <c r="AB821" s="172"/>
    </row>
    <row r="822" spans="4:28" s="101" customFormat="1" ht="11.25" customHeight="1" x14ac:dyDescent="0.25">
      <c r="D822" s="161"/>
      <c r="E822" s="162"/>
      <c r="F822" s="166"/>
      <c r="G822" s="162"/>
      <c r="H822" s="212"/>
      <c r="I822" s="166"/>
      <c r="J822" s="168"/>
      <c r="K822" s="161"/>
      <c r="L822" s="216"/>
      <c r="M822" s="161"/>
      <c r="N822" s="161"/>
      <c r="O822" s="216"/>
      <c r="P822" s="161"/>
      <c r="Q822" s="216"/>
      <c r="R822" s="169"/>
      <c r="S822" s="161"/>
      <c r="T822" s="169"/>
      <c r="U822" s="161"/>
      <c r="V822" s="163"/>
      <c r="W822" s="217"/>
      <c r="X822" s="161"/>
      <c r="Y822" s="161"/>
      <c r="Z822" s="161"/>
      <c r="AA822" s="161"/>
    </row>
    <row r="823" spans="4:28" s="101" customFormat="1" ht="11.25" customHeight="1" x14ac:dyDescent="0.25">
      <c r="D823" s="161"/>
      <c r="E823" s="162"/>
      <c r="F823" s="166"/>
      <c r="G823" s="162"/>
      <c r="H823" s="212"/>
      <c r="I823" s="166"/>
      <c r="J823" s="168"/>
      <c r="K823" s="161"/>
      <c r="L823" s="216"/>
      <c r="M823" s="161"/>
      <c r="N823" s="161"/>
      <c r="O823" s="216"/>
      <c r="P823" s="161"/>
      <c r="Q823" s="216"/>
      <c r="R823" s="169"/>
      <c r="S823" s="161"/>
      <c r="T823" s="169"/>
      <c r="U823" s="161"/>
      <c r="V823" s="163"/>
      <c r="W823" s="217"/>
      <c r="X823" s="161"/>
      <c r="Y823" s="161"/>
      <c r="Z823" s="161"/>
      <c r="AA823" s="161"/>
      <c r="AB823" s="172"/>
    </row>
    <row r="824" spans="4:28" s="101" customFormat="1" ht="11.25" customHeight="1" x14ac:dyDescent="0.25">
      <c r="D824" s="161"/>
      <c r="E824" s="162"/>
      <c r="F824" s="166"/>
      <c r="G824" s="162"/>
      <c r="H824" s="212"/>
      <c r="I824" s="166"/>
      <c r="J824" s="168"/>
      <c r="K824" s="161"/>
      <c r="L824" s="216"/>
      <c r="M824" s="161"/>
      <c r="N824" s="161"/>
      <c r="O824" s="216"/>
      <c r="P824" s="161"/>
      <c r="Q824" s="216"/>
      <c r="R824" s="169"/>
      <c r="S824" s="161"/>
      <c r="T824" s="169"/>
      <c r="U824" s="161"/>
      <c r="V824" s="163"/>
      <c r="W824" s="217"/>
      <c r="X824" s="161"/>
      <c r="Y824" s="161"/>
      <c r="Z824" s="161"/>
      <c r="AA824" s="161"/>
    </row>
    <row r="825" spans="4:28" s="101" customFormat="1" ht="11.25" customHeight="1" x14ac:dyDescent="0.25">
      <c r="D825" s="161"/>
      <c r="E825" s="162"/>
      <c r="F825" s="166"/>
      <c r="G825" s="162"/>
      <c r="H825" s="212"/>
      <c r="I825" s="166"/>
      <c r="J825" s="168"/>
      <c r="K825" s="161"/>
      <c r="L825" s="216"/>
      <c r="M825" s="161"/>
      <c r="N825" s="161"/>
      <c r="O825" s="216"/>
      <c r="P825" s="161"/>
      <c r="Q825" s="216"/>
      <c r="R825" s="169"/>
      <c r="S825" s="161"/>
      <c r="T825" s="169"/>
      <c r="U825" s="161"/>
      <c r="V825" s="163"/>
      <c r="W825" s="217"/>
      <c r="X825" s="161"/>
      <c r="Y825" s="161"/>
      <c r="Z825" s="161"/>
      <c r="AA825" s="161"/>
    </row>
    <row r="826" spans="4:28" s="101" customFormat="1" ht="11.25" customHeight="1" x14ac:dyDescent="0.25">
      <c r="D826" s="161"/>
      <c r="E826" s="162"/>
      <c r="F826" s="166"/>
      <c r="G826" s="162"/>
      <c r="H826" s="212"/>
      <c r="I826" s="166"/>
      <c r="J826" s="168"/>
      <c r="K826" s="161"/>
      <c r="L826" s="216"/>
      <c r="M826" s="161"/>
      <c r="N826" s="161"/>
      <c r="O826" s="216"/>
      <c r="P826" s="161"/>
      <c r="Q826" s="216"/>
      <c r="R826" s="169"/>
      <c r="S826" s="161"/>
      <c r="T826" s="169"/>
      <c r="U826" s="161"/>
      <c r="V826" s="163"/>
      <c r="W826" s="217"/>
      <c r="X826" s="161"/>
      <c r="Y826" s="161"/>
      <c r="Z826" s="161"/>
      <c r="AA826" s="161"/>
    </row>
    <row r="827" spans="4:28" s="101" customFormat="1" ht="11.25" customHeight="1" x14ac:dyDescent="0.25">
      <c r="D827" s="161"/>
      <c r="E827" s="162"/>
      <c r="F827" s="166"/>
      <c r="G827" s="162"/>
      <c r="H827" s="212"/>
      <c r="I827" s="166"/>
      <c r="J827" s="168"/>
      <c r="K827" s="161"/>
      <c r="L827" s="216"/>
      <c r="M827" s="161"/>
      <c r="N827" s="161"/>
      <c r="O827" s="216"/>
      <c r="P827" s="161"/>
      <c r="Q827" s="216"/>
      <c r="R827" s="169"/>
      <c r="S827" s="161"/>
      <c r="T827" s="169"/>
      <c r="U827" s="161"/>
      <c r="V827" s="163"/>
      <c r="W827" s="217"/>
      <c r="X827" s="161"/>
      <c r="Y827" s="161"/>
      <c r="Z827" s="161"/>
      <c r="AA827" s="161"/>
    </row>
    <row r="828" spans="4:28" s="101" customFormat="1" ht="11.25" customHeight="1" x14ac:dyDescent="0.25">
      <c r="D828" s="161"/>
      <c r="E828" s="162"/>
      <c r="F828" s="166"/>
      <c r="G828" s="162"/>
      <c r="H828" s="212"/>
      <c r="I828" s="166"/>
      <c r="J828" s="168"/>
      <c r="K828" s="161"/>
      <c r="L828" s="216"/>
      <c r="M828" s="161"/>
      <c r="N828" s="161"/>
      <c r="O828" s="216"/>
      <c r="P828" s="161"/>
      <c r="Q828" s="216"/>
      <c r="R828" s="169"/>
      <c r="S828" s="161"/>
      <c r="T828" s="169"/>
      <c r="U828" s="161"/>
      <c r="V828" s="163"/>
      <c r="W828" s="217"/>
      <c r="X828" s="161"/>
      <c r="Y828" s="161"/>
      <c r="Z828" s="161"/>
      <c r="AA828" s="161"/>
    </row>
    <row r="829" spans="4:28" s="101" customFormat="1" ht="11.25" customHeight="1" x14ac:dyDescent="0.25">
      <c r="D829" s="161"/>
      <c r="E829" s="162"/>
      <c r="F829" s="166"/>
      <c r="G829" s="162"/>
      <c r="H829" s="212"/>
      <c r="I829" s="166"/>
      <c r="J829" s="168"/>
      <c r="K829" s="161"/>
      <c r="L829" s="216"/>
      <c r="M829" s="161"/>
      <c r="N829" s="161"/>
      <c r="O829" s="216"/>
      <c r="P829" s="161"/>
      <c r="Q829" s="216"/>
      <c r="R829" s="169"/>
      <c r="S829" s="161"/>
      <c r="T829" s="169"/>
      <c r="U829" s="161"/>
      <c r="V829" s="163"/>
      <c r="W829" s="217"/>
      <c r="X829" s="161"/>
      <c r="Y829" s="161"/>
      <c r="Z829" s="161"/>
      <c r="AA829" s="161"/>
    </row>
    <row r="830" spans="4:28" s="101" customFormat="1" ht="11.25" customHeight="1" x14ac:dyDescent="0.25">
      <c r="D830" s="161"/>
      <c r="E830" s="162"/>
      <c r="F830" s="166"/>
      <c r="G830" s="162"/>
      <c r="H830" s="212"/>
      <c r="I830" s="166"/>
      <c r="J830" s="168"/>
      <c r="K830" s="161"/>
      <c r="L830" s="216"/>
      <c r="M830" s="161"/>
      <c r="N830" s="161"/>
      <c r="O830" s="216"/>
      <c r="P830" s="161"/>
      <c r="Q830" s="216"/>
      <c r="R830" s="169"/>
      <c r="S830" s="161"/>
      <c r="T830" s="169"/>
      <c r="U830" s="161"/>
      <c r="V830" s="163"/>
      <c r="W830" s="217"/>
      <c r="X830" s="161"/>
      <c r="Y830" s="161"/>
      <c r="Z830" s="161"/>
      <c r="AA830" s="161"/>
    </row>
    <row r="831" spans="4:28" s="101" customFormat="1" ht="11.25" customHeight="1" x14ac:dyDescent="0.25">
      <c r="D831" s="161"/>
      <c r="E831" s="162"/>
      <c r="F831" s="166"/>
      <c r="G831" s="162"/>
      <c r="H831" s="212"/>
      <c r="I831" s="166"/>
      <c r="J831" s="168"/>
      <c r="K831" s="161"/>
      <c r="L831" s="216"/>
      <c r="M831" s="161"/>
      <c r="N831" s="161"/>
      <c r="O831" s="216"/>
      <c r="P831" s="161"/>
      <c r="Q831" s="216"/>
      <c r="R831" s="169"/>
      <c r="S831" s="161"/>
      <c r="T831" s="169"/>
      <c r="U831" s="161"/>
      <c r="V831" s="163"/>
      <c r="W831" s="217"/>
      <c r="X831" s="161"/>
      <c r="Y831" s="161"/>
      <c r="Z831" s="161"/>
      <c r="AA831" s="161"/>
    </row>
    <row r="832" spans="4:28" s="101" customFormat="1" ht="11.25" customHeight="1" x14ac:dyDescent="0.25">
      <c r="D832" s="161"/>
      <c r="E832" s="162"/>
      <c r="F832" s="166"/>
      <c r="G832" s="162"/>
      <c r="H832" s="212"/>
      <c r="I832" s="166"/>
      <c r="J832" s="168"/>
      <c r="K832" s="161"/>
      <c r="L832" s="216"/>
      <c r="M832" s="161"/>
      <c r="N832" s="161"/>
      <c r="O832" s="216"/>
      <c r="P832" s="161"/>
      <c r="Q832" s="216"/>
      <c r="R832" s="169"/>
      <c r="S832" s="161"/>
      <c r="T832" s="169"/>
      <c r="U832" s="161"/>
      <c r="V832" s="163"/>
      <c r="W832" s="217"/>
      <c r="X832" s="161"/>
      <c r="Y832" s="161"/>
      <c r="Z832" s="161"/>
      <c r="AA832" s="161"/>
    </row>
    <row r="833" spans="4:27" s="101" customFormat="1" ht="11.25" customHeight="1" x14ac:dyDescent="0.25">
      <c r="D833" s="161"/>
      <c r="E833" s="162"/>
      <c r="F833" s="166"/>
      <c r="G833" s="162"/>
      <c r="H833" s="212"/>
      <c r="I833" s="166"/>
      <c r="J833" s="168"/>
      <c r="K833" s="161"/>
      <c r="L833" s="216"/>
      <c r="M833" s="161"/>
      <c r="N833" s="161"/>
      <c r="O833" s="216"/>
      <c r="P833" s="161"/>
      <c r="Q833" s="216"/>
      <c r="R833" s="169"/>
      <c r="S833" s="161"/>
      <c r="T833" s="169"/>
      <c r="U833" s="161"/>
      <c r="V833" s="163"/>
      <c r="W833" s="217"/>
      <c r="X833" s="161"/>
      <c r="Y833" s="161"/>
      <c r="Z833" s="161"/>
      <c r="AA833" s="161"/>
    </row>
    <row r="834" spans="4:27" s="101" customFormat="1" ht="11.25" customHeight="1" x14ac:dyDescent="0.25">
      <c r="D834" s="161"/>
      <c r="E834" s="162"/>
      <c r="F834" s="166"/>
      <c r="G834" s="162"/>
      <c r="H834" s="212"/>
      <c r="I834" s="166"/>
      <c r="J834" s="168"/>
      <c r="K834" s="161"/>
      <c r="L834" s="216"/>
      <c r="M834" s="161"/>
      <c r="N834" s="161"/>
      <c r="O834" s="216"/>
      <c r="P834" s="161"/>
      <c r="Q834" s="216"/>
      <c r="R834" s="169"/>
      <c r="S834" s="161"/>
      <c r="T834" s="169"/>
      <c r="U834" s="161"/>
      <c r="V834" s="163"/>
      <c r="W834" s="217"/>
      <c r="X834" s="161"/>
      <c r="Y834" s="161"/>
      <c r="Z834" s="161"/>
      <c r="AA834" s="161"/>
    </row>
    <row r="835" spans="4:27" s="101" customFormat="1" ht="11.25" customHeight="1" x14ac:dyDescent="0.25">
      <c r="D835" s="161"/>
      <c r="E835" s="162"/>
      <c r="F835" s="166"/>
      <c r="G835" s="162"/>
      <c r="H835" s="212"/>
      <c r="I835" s="166"/>
      <c r="J835" s="168"/>
      <c r="K835" s="161"/>
      <c r="L835" s="216"/>
      <c r="M835" s="161"/>
      <c r="N835" s="161"/>
      <c r="O835" s="216"/>
      <c r="P835" s="161"/>
      <c r="Q835" s="216"/>
      <c r="R835" s="169"/>
      <c r="S835" s="161"/>
      <c r="T835" s="169"/>
      <c r="U835" s="161"/>
      <c r="V835" s="163"/>
      <c r="W835" s="217"/>
      <c r="X835" s="161"/>
      <c r="Y835" s="161"/>
      <c r="Z835" s="161"/>
      <c r="AA835" s="161"/>
    </row>
    <row r="836" spans="4:27" s="101" customFormat="1" ht="11.25" customHeight="1" x14ac:dyDescent="0.25">
      <c r="D836" s="161"/>
      <c r="E836" s="162"/>
      <c r="F836" s="166"/>
      <c r="G836" s="162"/>
      <c r="H836" s="212"/>
      <c r="I836" s="166"/>
      <c r="J836" s="168"/>
      <c r="K836" s="161"/>
      <c r="L836" s="216"/>
      <c r="M836" s="161"/>
      <c r="N836" s="161"/>
      <c r="O836" s="216"/>
      <c r="P836" s="161"/>
      <c r="Q836" s="216"/>
      <c r="R836" s="169"/>
      <c r="S836" s="161"/>
      <c r="T836" s="169"/>
      <c r="U836" s="161"/>
      <c r="V836" s="163"/>
      <c r="W836" s="217"/>
      <c r="X836" s="161"/>
      <c r="Y836" s="161"/>
      <c r="Z836" s="161"/>
      <c r="AA836" s="161"/>
    </row>
    <row r="837" spans="4:27" s="101" customFormat="1" ht="11.25" customHeight="1" x14ac:dyDescent="0.25">
      <c r="D837" s="161"/>
      <c r="E837" s="162"/>
      <c r="F837" s="166"/>
      <c r="G837" s="162"/>
      <c r="H837" s="212"/>
      <c r="I837" s="166"/>
      <c r="J837" s="168"/>
      <c r="K837" s="161"/>
      <c r="L837" s="216"/>
      <c r="M837" s="161"/>
      <c r="N837" s="161"/>
      <c r="O837" s="216"/>
      <c r="P837" s="161"/>
      <c r="Q837" s="216"/>
      <c r="R837" s="169"/>
      <c r="S837" s="161"/>
      <c r="T837" s="169"/>
      <c r="U837" s="161"/>
      <c r="V837" s="163"/>
      <c r="W837" s="217"/>
      <c r="X837" s="161"/>
      <c r="Y837" s="161"/>
      <c r="Z837" s="161"/>
      <c r="AA837" s="161"/>
    </row>
    <row r="838" spans="4:27" s="101" customFormat="1" ht="11.25" customHeight="1" x14ac:dyDescent="0.25">
      <c r="D838" s="161"/>
      <c r="E838" s="162"/>
      <c r="F838" s="166"/>
      <c r="G838" s="162"/>
      <c r="H838" s="212"/>
      <c r="I838" s="166"/>
      <c r="J838" s="168"/>
      <c r="K838" s="161"/>
      <c r="L838" s="216"/>
      <c r="M838" s="161"/>
      <c r="N838" s="161"/>
      <c r="O838" s="216"/>
      <c r="P838" s="161"/>
      <c r="Q838" s="216"/>
      <c r="R838" s="169"/>
      <c r="S838" s="161"/>
      <c r="T838" s="169"/>
      <c r="U838" s="161"/>
      <c r="V838" s="163"/>
      <c r="W838" s="217"/>
      <c r="X838" s="161"/>
      <c r="Y838" s="161"/>
      <c r="Z838" s="161"/>
      <c r="AA838" s="161"/>
    </row>
    <row r="839" spans="4:27" s="101" customFormat="1" ht="11.25" customHeight="1" x14ac:dyDescent="0.25">
      <c r="D839" s="161"/>
      <c r="E839" s="162"/>
      <c r="F839" s="166"/>
      <c r="G839" s="162"/>
      <c r="H839" s="212"/>
      <c r="I839" s="166"/>
      <c r="J839" s="168"/>
      <c r="K839" s="161"/>
      <c r="L839" s="216"/>
      <c r="M839" s="161"/>
      <c r="N839" s="161"/>
      <c r="O839" s="216"/>
      <c r="P839" s="161"/>
      <c r="Q839" s="216"/>
      <c r="R839" s="169"/>
      <c r="S839" s="161"/>
      <c r="T839" s="169"/>
      <c r="U839" s="161"/>
      <c r="V839" s="163"/>
      <c r="W839" s="217"/>
      <c r="X839" s="161"/>
      <c r="Y839" s="161"/>
      <c r="Z839" s="161"/>
      <c r="AA839" s="161"/>
    </row>
    <row r="840" spans="4:27" s="101" customFormat="1" ht="11.25" customHeight="1" x14ac:dyDescent="0.25">
      <c r="D840" s="161"/>
      <c r="E840" s="162"/>
      <c r="F840" s="166"/>
      <c r="G840" s="162"/>
      <c r="H840" s="212"/>
      <c r="I840" s="166"/>
      <c r="J840" s="168"/>
      <c r="K840" s="161"/>
      <c r="L840" s="216"/>
      <c r="M840" s="161"/>
      <c r="N840" s="161"/>
      <c r="O840" s="216"/>
      <c r="P840" s="161"/>
      <c r="Q840" s="216"/>
      <c r="R840" s="173"/>
      <c r="S840" s="161"/>
      <c r="T840" s="169"/>
      <c r="U840" s="161"/>
      <c r="V840" s="163"/>
      <c r="W840" s="217"/>
      <c r="X840" s="161"/>
      <c r="Y840" s="161"/>
      <c r="Z840" s="161"/>
      <c r="AA840" s="161"/>
    </row>
    <row r="841" spans="4:27" s="101" customFormat="1" ht="11.25" customHeight="1" x14ac:dyDescent="0.25">
      <c r="D841" s="161"/>
      <c r="E841" s="162"/>
      <c r="F841" s="166"/>
      <c r="G841" s="162"/>
      <c r="H841" s="212"/>
      <c r="I841" s="166"/>
      <c r="J841" s="168"/>
      <c r="K841" s="161"/>
      <c r="L841" s="216"/>
      <c r="M841" s="161"/>
      <c r="N841" s="161"/>
      <c r="O841" s="216"/>
      <c r="P841" s="161"/>
      <c r="Q841" s="216"/>
      <c r="R841" s="173"/>
      <c r="S841" s="161"/>
      <c r="T841" s="173"/>
      <c r="U841" s="161"/>
      <c r="V841" s="163"/>
      <c r="W841" s="217"/>
      <c r="X841" s="161"/>
      <c r="Y841" s="161"/>
      <c r="Z841" s="161"/>
      <c r="AA841" s="161"/>
    </row>
    <row r="842" spans="4:27" s="101" customFormat="1" ht="11.25" customHeight="1" x14ac:dyDescent="0.25">
      <c r="D842" s="161"/>
      <c r="E842" s="162"/>
      <c r="F842" s="166"/>
      <c r="G842" s="162"/>
      <c r="H842" s="212"/>
      <c r="I842" s="166"/>
      <c r="J842" s="168"/>
      <c r="K842" s="161"/>
      <c r="L842" s="216"/>
      <c r="M842" s="161"/>
      <c r="N842" s="161"/>
      <c r="O842" s="216"/>
      <c r="P842" s="161"/>
      <c r="Q842" s="216"/>
      <c r="R842" s="173"/>
      <c r="S842" s="161"/>
      <c r="T842" s="169"/>
      <c r="U842" s="161"/>
      <c r="V842" s="163"/>
      <c r="W842" s="217"/>
      <c r="X842" s="161"/>
      <c r="Y842" s="161"/>
      <c r="Z842" s="161"/>
      <c r="AA842" s="161"/>
    </row>
    <row r="843" spans="4:27" s="101" customFormat="1" ht="11.25" customHeight="1" x14ac:dyDescent="0.25">
      <c r="D843" s="161"/>
      <c r="E843" s="162"/>
      <c r="F843" s="166"/>
      <c r="G843" s="162"/>
      <c r="H843" s="212"/>
      <c r="I843" s="166"/>
      <c r="J843" s="168"/>
      <c r="K843" s="161"/>
      <c r="L843" s="216"/>
      <c r="M843" s="161"/>
      <c r="N843" s="161"/>
      <c r="O843" s="216"/>
      <c r="P843" s="161"/>
      <c r="Q843" s="216"/>
      <c r="R843" s="169"/>
      <c r="S843" s="161"/>
      <c r="T843" s="169"/>
      <c r="U843" s="161"/>
      <c r="V843" s="163"/>
      <c r="W843" s="217"/>
      <c r="X843" s="161"/>
      <c r="Y843" s="161"/>
      <c r="Z843" s="161"/>
      <c r="AA843" s="161"/>
    </row>
    <row r="844" spans="4:27" s="101" customFormat="1" ht="11.25" customHeight="1" x14ac:dyDescent="0.25">
      <c r="D844" s="161"/>
      <c r="E844" s="162"/>
      <c r="F844" s="166"/>
      <c r="G844" s="162"/>
      <c r="H844" s="212"/>
      <c r="I844" s="166"/>
      <c r="J844" s="168"/>
      <c r="K844" s="161"/>
      <c r="L844" s="216"/>
      <c r="M844" s="161"/>
      <c r="N844" s="161"/>
      <c r="O844" s="216"/>
      <c r="P844" s="161"/>
      <c r="Q844" s="216"/>
      <c r="R844" s="169"/>
      <c r="S844" s="161"/>
      <c r="T844" s="169"/>
      <c r="U844" s="161"/>
      <c r="V844" s="163"/>
      <c r="W844" s="217"/>
      <c r="X844" s="161"/>
      <c r="Y844" s="161"/>
      <c r="Z844" s="161"/>
      <c r="AA844" s="161"/>
    </row>
    <row r="845" spans="4:27" s="101" customFormat="1" ht="11.25" customHeight="1" x14ac:dyDescent="0.25">
      <c r="D845" s="161"/>
      <c r="E845" s="162"/>
      <c r="F845" s="166"/>
      <c r="G845" s="162"/>
      <c r="H845" s="212"/>
      <c r="I845" s="166"/>
      <c r="J845" s="168"/>
      <c r="K845" s="161"/>
      <c r="L845" s="216"/>
      <c r="M845" s="161"/>
      <c r="N845" s="161"/>
      <c r="O845" s="216"/>
      <c r="P845" s="161"/>
      <c r="Q845" s="216"/>
      <c r="R845" s="173"/>
      <c r="S845" s="161"/>
      <c r="T845" s="173"/>
      <c r="U845" s="161"/>
      <c r="V845" s="163"/>
      <c r="W845" s="217"/>
      <c r="X845" s="161"/>
      <c r="Y845" s="161"/>
      <c r="Z845" s="161"/>
      <c r="AA845" s="161"/>
    </row>
    <row r="846" spans="4:27" s="101" customFormat="1" ht="11.25" customHeight="1" x14ac:dyDescent="0.25">
      <c r="D846" s="161"/>
      <c r="E846" s="162"/>
      <c r="F846" s="166"/>
      <c r="G846" s="162"/>
      <c r="H846" s="212"/>
      <c r="I846" s="166"/>
      <c r="J846" s="168"/>
      <c r="K846" s="161"/>
      <c r="L846" s="216"/>
      <c r="M846" s="161"/>
      <c r="N846" s="161"/>
      <c r="O846" s="216"/>
      <c r="P846" s="161"/>
      <c r="Q846" s="216"/>
      <c r="R846" s="173"/>
      <c r="S846" s="161"/>
      <c r="T846" s="173"/>
      <c r="U846" s="161"/>
      <c r="V846" s="163"/>
      <c r="W846" s="217"/>
      <c r="X846" s="161"/>
      <c r="Y846" s="161"/>
      <c r="Z846" s="161"/>
      <c r="AA846" s="161"/>
    </row>
    <row r="847" spans="4:27" s="101" customFormat="1" ht="11.25" customHeight="1" x14ac:dyDescent="0.25">
      <c r="D847" s="161"/>
      <c r="E847" s="162"/>
      <c r="F847" s="166"/>
      <c r="G847" s="162"/>
      <c r="H847" s="212"/>
      <c r="I847" s="166"/>
      <c r="J847" s="168"/>
      <c r="K847" s="161"/>
      <c r="L847" s="216"/>
      <c r="M847" s="161"/>
      <c r="N847" s="161"/>
      <c r="O847" s="216"/>
      <c r="P847" s="161"/>
      <c r="Q847" s="216"/>
      <c r="R847" s="173"/>
      <c r="S847" s="161"/>
      <c r="T847" s="173"/>
      <c r="U847" s="161"/>
      <c r="V847" s="163"/>
      <c r="W847" s="217"/>
      <c r="X847" s="161"/>
      <c r="Y847" s="161"/>
      <c r="Z847" s="161"/>
      <c r="AA847" s="161"/>
    </row>
    <row r="848" spans="4:27" s="101" customFormat="1" ht="11.25" customHeight="1" x14ac:dyDescent="0.25">
      <c r="D848" s="161"/>
      <c r="E848" s="162"/>
      <c r="F848" s="166"/>
      <c r="G848" s="162"/>
      <c r="H848" s="212"/>
      <c r="I848" s="166"/>
      <c r="J848" s="168"/>
      <c r="K848" s="161"/>
      <c r="L848" s="216"/>
      <c r="M848" s="161"/>
      <c r="N848" s="161"/>
      <c r="O848" s="216"/>
      <c r="P848" s="161"/>
      <c r="Q848" s="216"/>
      <c r="R848" s="169"/>
      <c r="S848" s="161"/>
      <c r="T848" s="169"/>
      <c r="U848" s="161"/>
      <c r="V848" s="163"/>
      <c r="W848" s="217"/>
      <c r="X848" s="161"/>
      <c r="Y848" s="161"/>
      <c r="Z848" s="161"/>
      <c r="AA848" s="161"/>
    </row>
    <row r="849" spans="4:27" s="101" customFormat="1" ht="11.25" customHeight="1" x14ac:dyDescent="0.25">
      <c r="D849" s="161"/>
      <c r="E849" s="162"/>
      <c r="F849" s="166"/>
      <c r="G849" s="162"/>
      <c r="H849" s="212"/>
      <c r="I849" s="166"/>
      <c r="J849" s="168"/>
      <c r="K849" s="161"/>
      <c r="L849" s="216"/>
      <c r="M849" s="161"/>
      <c r="N849" s="161"/>
      <c r="O849" s="216"/>
      <c r="P849" s="161"/>
      <c r="Q849" s="216"/>
      <c r="R849" s="169"/>
      <c r="S849" s="161"/>
      <c r="T849" s="169"/>
      <c r="U849" s="161"/>
      <c r="V849" s="163"/>
      <c r="W849" s="217"/>
      <c r="X849" s="161"/>
      <c r="Y849" s="161"/>
      <c r="Z849" s="161"/>
      <c r="AA849" s="161"/>
    </row>
    <row r="850" spans="4:27" s="101" customFormat="1" ht="11.25" customHeight="1" x14ac:dyDescent="0.25">
      <c r="D850" s="161"/>
      <c r="E850" s="162"/>
      <c r="F850" s="166"/>
      <c r="G850" s="162"/>
      <c r="H850" s="212"/>
      <c r="I850" s="166"/>
      <c r="J850" s="168"/>
      <c r="K850" s="161"/>
      <c r="L850" s="216"/>
      <c r="M850" s="161"/>
      <c r="N850" s="161"/>
      <c r="O850" s="216"/>
      <c r="P850" s="161"/>
      <c r="Q850" s="216"/>
      <c r="R850" s="169"/>
      <c r="S850" s="161"/>
      <c r="T850" s="169"/>
      <c r="U850" s="161"/>
      <c r="V850" s="163"/>
      <c r="W850" s="217"/>
      <c r="X850" s="161"/>
      <c r="Y850" s="161"/>
      <c r="Z850" s="161"/>
      <c r="AA850" s="161"/>
    </row>
    <row r="851" spans="4:27" s="101" customFormat="1" ht="11.25" customHeight="1" x14ac:dyDescent="0.25">
      <c r="D851" s="161"/>
      <c r="E851" s="162"/>
      <c r="F851" s="166"/>
      <c r="G851" s="162"/>
      <c r="H851" s="212"/>
      <c r="I851" s="166"/>
      <c r="J851" s="168"/>
      <c r="K851" s="161"/>
      <c r="L851" s="216"/>
      <c r="M851" s="161"/>
      <c r="N851" s="161"/>
      <c r="O851" s="216"/>
      <c r="P851" s="161"/>
      <c r="Q851" s="216"/>
      <c r="R851" s="169"/>
      <c r="S851" s="161"/>
      <c r="T851" s="169"/>
      <c r="U851" s="161"/>
      <c r="V851" s="163"/>
      <c r="W851" s="217"/>
      <c r="X851" s="161"/>
      <c r="Y851" s="161"/>
      <c r="Z851" s="161"/>
      <c r="AA851" s="161"/>
    </row>
    <row r="852" spans="4:27" s="101" customFormat="1" ht="11.25" customHeight="1" x14ac:dyDescent="0.25">
      <c r="D852" s="161"/>
      <c r="E852" s="162"/>
      <c r="F852" s="166"/>
      <c r="G852" s="162"/>
      <c r="H852" s="212"/>
      <c r="I852" s="166"/>
      <c r="J852" s="168"/>
      <c r="K852" s="161"/>
      <c r="L852" s="216"/>
      <c r="M852" s="161"/>
      <c r="N852" s="161"/>
      <c r="O852" s="216"/>
      <c r="P852" s="161"/>
      <c r="Q852" s="216"/>
      <c r="R852" s="169"/>
      <c r="S852" s="161"/>
      <c r="T852" s="169"/>
      <c r="U852" s="161"/>
      <c r="V852" s="163"/>
      <c r="W852" s="217"/>
      <c r="X852" s="161"/>
      <c r="Y852" s="161"/>
      <c r="Z852" s="161"/>
      <c r="AA852" s="161"/>
    </row>
    <row r="853" spans="4:27" s="101" customFormat="1" ht="11.25" customHeight="1" x14ac:dyDescent="0.25">
      <c r="D853" s="161"/>
      <c r="E853" s="162"/>
      <c r="F853" s="166"/>
      <c r="G853" s="162"/>
      <c r="H853" s="212"/>
      <c r="I853" s="166"/>
      <c r="J853" s="168"/>
      <c r="K853" s="161"/>
      <c r="L853" s="216"/>
      <c r="M853" s="161"/>
      <c r="N853" s="161"/>
      <c r="O853" s="216"/>
      <c r="P853" s="161"/>
      <c r="Q853" s="216"/>
      <c r="R853" s="169"/>
      <c r="S853" s="161"/>
      <c r="T853" s="169"/>
      <c r="U853" s="161"/>
      <c r="V853" s="163"/>
      <c r="W853" s="217"/>
      <c r="X853" s="161"/>
      <c r="Y853" s="161"/>
      <c r="Z853" s="161"/>
      <c r="AA853" s="161"/>
    </row>
    <row r="854" spans="4:27" s="101" customFormat="1" ht="11.25" customHeight="1" x14ac:dyDescent="0.25">
      <c r="D854" s="161"/>
      <c r="E854" s="162"/>
      <c r="F854" s="166"/>
      <c r="G854" s="162"/>
      <c r="H854" s="212"/>
      <c r="I854" s="166"/>
      <c r="J854" s="168"/>
      <c r="K854" s="161"/>
      <c r="L854" s="216"/>
      <c r="M854" s="161"/>
      <c r="N854" s="161"/>
      <c r="O854" s="216"/>
      <c r="P854" s="161"/>
      <c r="Q854" s="216"/>
      <c r="R854" s="169"/>
      <c r="S854" s="161"/>
      <c r="T854" s="169"/>
      <c r="U854" s="161"/>
      <c r="V854" s="163"/>
      <c r="W854" s="217"/>
      <c r="X854" s="161"/>
      <c r="Y854" s="161"/>
      <c r="Z854" s="161"/>
      <c r="AA854" s="161"/>
    </row>
    <row r="855" spans="4:27" s="101" customFormat="1" ht="11.25" customHeight="1" x14ac:dyDescent="0.25">
      <c r="D855" s="161"/>
      <c r="E855" s="162"/>
      <c r="F855" s="166"/>
      <c r="G855" s="162"/>
      <c r="H855" s="212"/>
      <c r="I855" s="166"/>
      <c r="J855" s="168"/>
      <c r="K855" s="161"/>
      <c r="L855" s="216"/>
      <c r="M855" s="161"/>
      <c r="N855" s="161"/>
      <c r="O855" s="216"/>
      <c r="P855" s="161"/>
      <c r="Q855" s="216"/>
      <c r="R855" s="169"/>
      <c r="S855" s="161"/>
      <c r="T855" s="169"/>
      <c r="U855" s="161"/>
      <c r="V855" s="163"/>
      <c r="W855" s="217"/>
      <c r="X855" s="161"/>
      <c r="Y855" s="161"/>
      <c r="Z855" s="161"/>
      <c r="AA855" s="161"/>
    </row>
    <row r="856" spans="4:27" s="101" customFormat="1" ht="11.25" customHeight="1" x14ac:dyDescent="0.25">
      <c r="D856" s="161"/>
      <c r="E856" s="162"/>
      <c r="F856" s="166"/>
      <c r="G856" s="162"/>
      <c r="H856" s="212"/>
      <c r="I856" s="166"/>
      <c r="J856" s="168"/>
      <c r="K856" s="161"/>
      <c r="L856" s="216"/>
      <c r="M856" s="161"/>
      <c r="N856" s="161"/>
      <c r="O856" s="216"/>
      <c r="P856" s="161"/>
      <c r="Q856" s="216"/>
      <c r="R856" s="169"/>
      <c r="S856" s="161"/>
      <c r="T856" s="169"/>
      <c r="U856" s="161"/>
      <c r="V856" s="163"/>
      <c r="W856" s="217"/>
      <c r="X856" s="161"/>
      <c r="Y856" s="161"/>
      <c r="Z856" s="161"/>
      <c r="AA856" s="161"/>
    </row>
    <row r="857" spans="4:27" s="101" customFormat="1" ht="11.25" customHeight="1" x14ac:dyDescent="0.25">
      <c r="D857" s="161"/>
      <c r="E857" s="162"/>
      <c r="F857" s="166"/>
      <c r="G857" s="162"/>
      <c r="H857" s="212"/>
      <c r="I857" s="166"/>
      <c r="J857" s="168"/>
      <c r="K857" s="161"/>
      <c r="L857" s="216"/>
      <c r="M857" s="161"/>
      <c r="N857" s="161"/>
      <c r="O857" s="216"/>
      <c r="P857" s="161"/>
      <c r="Q857" s="216"/>
      <c r="R857" s="169"/>
      <c r="S857" s="161"/>
      <c r="T857" s="169"/>
      <c r="U857" s="161"/>
      <c r="V857" s="163"/>
      <c r="W857" s="217"/>
      <c r="X857" s="161"/>
      <c r="Y857" s="161"/>
      <c r="Z857" s="161"/>
      <c r="AA857" s="161"/>
    </row>
    <row r="858" spans="4:27" s="101" customFormat="1" ht="11.25" customHeight="1" x14ac:dyDescent="0.25">
      <c r="D858" s="161"/>
      <c r="E858" s="162"/>
      <c r="F858" s="166"/>
      <c r="G858" s="162"/>
      <c r="H858" s="212"/>
      <c r="I858" s="166"/>
      <c r="J858" s="168"/>
      <c r="K858" s="161"/>
      <c r="L858" s="216"/>
      <c r="M858" s="161"/>
      <c r="N858" s="161"/>
      <c r="O858" s="161"/>
      <c r="P858" s="161"/>
      <c r="Q858" s="216"/>
      <c r="R858" s="169"/>
      <c r="S858" s="161"/>
      <c r="T858" s="169"/>
      <c r="U858" s="161"/>
      <c r="V858" s="163"/>
      <c r="W858" s="217"/>
      <c r="X858" s="161"/>
      <c r="Y858" s="161"/>
      <c r="Z858" s="161"/>
      <c r="AA858" s="161"/>
    </row>
    <row r="859" spans="4:27" s="101" customFormat="1" ht="11.25" customHeight="1" x14ac:dyDescent="0.25">
      <c r="D859" s="161"/>
      <c r="E859" s="162"/>
      <c r="F859" s="166"/>
      <c r="G859" s="162"/>
      <c r="H859" s="212"/>
      <c r="I859" s="166"/>
      <c r="J859" s="168"/>
      <c r="K859" s="161"/>
      <c r="L859" s="216"/>
      <c r="M859" s="161"/>
      <c r="N859" s="161"/>
      <c r="O859" s="161"/>
      <c r="P859" s="161"/>
      <c r="Q859" s="216"/>
      <c r="R859" s="169"/>
      <c r="S859" s="161"/>
      <c r="T859" s="169"/>
      <c r="U859" s="161"/>
      <c r="V859" s="163"/>
      <c r="W859" s="217"/>
      <c r="X859" s="161"/>
      <c r="Y859" s="161"/>
      <c r="Z859" s="161"/>
      <c r="AA859" s="161"/>
    </row>
    <row r="860" spans="4:27" s="101" customFormat="1" ht="11.25" customHeight="1" x14ac:dyDescent="0.25">
      <c r="D860" s="161"/>
      <c r="E860" s="162"/>
      <c r="F860" s="166"/>
      <c r="G860" s="162"/>
      <c r="H860" s="212"/>
      <c r="I860" s="166"/>
      <c r="J860" s="168"/>
      <c r="K860" s="161"/>
      <c r="L860" s="216"/>
      <c r="M860" s="161"/>
      <c r="N860" s="161"/>
      <c r="O860" s="161"/>
      <c r="P860" s="161"/>
      <c r="Q860" s="216"/>
      <c r="R860" s="169"/>
      <c r="S860" s="161"/>
      <c r="T860" s="169"/>
      <c r="U860" s="161"/>
      <c r="V860" s="163"/>
      <c r="W860" s="217"/>
      <c r="X860" s="161"/>
      <c r="Y860" s="161"/>
      <c r="Z860" s="161"/>
      <c r="AA860" s="161"/>
    </row>
    <row r="861" spans="4:27" s="101" customFormat="1" ht="11.25" customHeight="1" x14ac:dyDescent="0.25">
      <c r="D861" s="161"/>
      <c r="E861" s="162"/>
      <c r="F861" s="166"/>
      <c r="G861" s="162"/>
      <c r="H861" s="212"/>
      <c r="I861" s="166"/>
      <c r="J861" s="168"/>
      <c r="K861" s="161"/>
      <c r="L861" s="216"/>
      <c r="M861" s="161"/>
      <c r="N861" s="161"/>
      <c r="O861" s="161"/>
      <c r="P861" s="161"/>
      <c r="Q861" s="216"/>
      <c r="R861" s="169"/>
      <c r="S861" s="161"/>
      <c r="T861" s="169"/>
      <c r="U861" s="161"/>
      <c r="V861" s="163"/>
      <c r="W861" s="217"/>
      <c r="X861" s="161"/>
      <c r="Y861" s="161"/>
      <c r="Z861" s="161"/>
      <c r="AA861" s="161"/>
    </row>
    <row r="862" spans="4:27" s="101" customFormat="1" ht="11.25" customHeight="1" x14ac:dyDescent="0.25">
      <c r="D862" s="161"/>
      <c r="E862" s="162"/>
      <c r="F862" s="166"/>
      <c r="G862" s="162"/>
      <c r="H862" s="212"/>
      <c r="I862" s="166"/>
      <c r="J862" s="168"/>
      <c r="K862" s="161"/>
      <c r="L862" s="216"/>
      <c r="M862" s="161"/>
      <c r="N862" s="161"/>
      <c r="O862" s="161"/>
      <c r="P862" s="161"/>
      <c r="Q862" s="216"/>
      <c r="R862" s="169"/>
      <c r="S862" s="161"/>
      <c r="T862" s="169"/>
      <c r="U862" s="161"/>
      <c r="V862" s="163"/>
      <c r="W862" s="217"/>
      <c r="X862" s="161"/>
      <c r="Y862" s="161"/>
      <c r="Z862" s="161"/>
      <c r="AA862" s="161"/>
    </row>
    <row r="863" spans="4:27" s="101" customFormat="1" ht="11.25" customHeight="1" x14ac:dyDescent="0.25">
      <c r="D863" s="161"/>
      <c r="E863" s="162"/>
      <c r="F863" s="166"/>
      <c r="G863" s="162"/>
      <c r="H863" s="212"/>
      <c r="I863" s="166"/>
      <c r="J863" s="168"/>
      <c r="K863" s="161"/>
      <c r="L863" s="216"/>
      <c r="M863" s="161"/>
      <c r="N863" s="161"/>
      <c r="O863" s="161"/>
      <c r="P863" s="161"/>
      <c r="Q863" s="216"/>
      <c r="R863" s="169"/>
      <c r="S863" s="161"/>
      <c r="T863" s="169"/>
      <c r="U863" s="161"/>
      <c r="V863" s="163"/>
      <c r="W863" s="217"/>
      <c r="X863" s="161"/>
      <c r="Y863" s="161"/>
      <c r="Z863" s="161"/>
      <c r="AA863" s="161"/>
    </row>
    <row r="864" spans="4:27" s="101" customFormat="1" ht="11.25" customHeight="1" x14ac:dyDescent="0.25">
      <c r="D864" s="161"/>
      <c r="E864" s="162"/>
      <c r="F864" s="166"/>
      <c r="G864" s="162"/>
      <c r="H864" s="212"/>
      <c r="I864" s="166"/>
      <c r="J864" s="168"/>
      <c r="K864" s="161"/>
      <c r="L864" s="216"/>
      <c r="M864" s="161"/>
      <c r="N864" s="161"/>
      <c r="O864" s="161"/>
      <c r="P864" s="161"/>
      <c r="Q864" s="216"/>
      <c r="R864" s="169"/>
      <c r="S864" s="161"/>
      <c r="T864" s="169"/>
      <c r="U864" s="161"/>
      <c r="V864" s="163"/>
      <c r="W864" s="217"/>
      <c r="X864" s="161"/>
      <c r="Y864" s="161"/>
      <c r="Z864" s="161"/>
      <c r="AA864" s="161"/>
    </row>
    <row r="865" spans="4:27" s="101" customFormat="1" ht="11.25" customHeight="1" x14ac:dyDescent="0.25">
      <c r="D865" s="161"/>
      <c r="E865" s="162"/>
      <c r="F865" s="166"/>
      <c r="G865" s="162"/>
      <c r="H865" s="212"/>
      <c r="I865" s="166"/>
      <c r="J865" s="168"/>
      <c r="K865" s="161"/>
      <c r="L865" s="216"/>
      <c r="M865" s="161"/>
      <c r="N865" s="161"/>
      <c r="O865" s="161"/>
      <c r="P865" s="161"/>
      <c r="Q865" s="216"/>
      <c r="R865" s="169"/>
      <c r="S865" s="161"/>
      <c r="T865" s="169"/>
      <c r="U865" s="161"/>
      <c r="V865" s="163"/>
      <c r="W865" s="217"/>
      <c r="X865" s="161"/>
      <c r="Y865" s="161"/>
      <c r="Z865" s="161"/>
      <c r="AA865" s="161"/>
    </row>
    <row r="866" spans="4:27" s="101" customFormat="1" ht="11.25" customHeight="1" x14ac:dyDescent="0.25">
      <c r="D866" s="161"/>
      <c r="E866" s="162"/>
      <c r="F866" s="166"/>
      <c r="G866" s="162"/>
      <c r="H866" s="212"/>
      <c r="I866" s="166"/>
      <c r="J866" s="168"/>
      <c r="K866" s="161"/>
      <c r="L866" s="216"/>
      <c r="M866" s="161"/>
      <c r="N866" s="161"/>
      <c r="O866" s="161"/>
      <c r="P866" s="161"/>
      <c r="Q866" s="216"/>
      <c r="R866" s="169"/>
      <c r="S866" s="161"/>
      <c r="T866" s="169"/>
      <c r="U866" s="161"/>
      <c r="V866" s="163"/>
      <c r="W866" s="217"/>
      <c r="X866" s="161"/>
      <c r="Y866" s="161"/>
      <c r="Z866" s="161"/>
      <c r="AA866" s="161"/>
    </row>
    <row r="867" spans="4:27" s="101" customFormat="1" ht="11.25" customHeight="1" x14ac:dyDescent="0.25">
      <c r="D867" s="161"/>
      <c r="E867" s="162"/>
      <c r="F867" s="166"/>
      <c r="G867" s="162"/>
      <c r="H867" s="212"/>
      <c r="I867" s="166"/>
      <c r="J867" s="168"/>
      <c r="K867" s="161"/>
      <c r="L867" s="216"/>
      <c r="M867" s="161"/>
      <c r="N867" s="161"/>
      <c r="O867" s="161"/>
      <c r="P867" s="161"/>
      <c r="Q867" s="216"/>
      <c r="R867" s="169"/>
      <c r="S867" s="161"/>
      <c r="T867" s="169"/>
      <c r="U867" s="161"/>
      <c r="V867" s="163"/>
      <c r="W867" s="217"/>
      <c r="X867" s="161"/>
      <c r="Y867" s="161"/>
      <c r="Z867" s="161"/>
      <c r="AA867" s="161"/>
    </row>
    <row r="868" spans="4:27" s="101" customFormat="1" ht="11.25" customHeight="1" x14ac:dyDescent="0.25">
      <c r="D868" s="161"/>
      <c r="E868" s="162"/>
      <c r="F868" s="166"/>
      <c r="G868" s="162"/>
      <c r="H868" s="212"/>
      <c r="I868" s="166"/>
      <c r="J868" s="168"/>
      <c r="K868" s="161"/>
      <c r="L868" s="216"/>
      <c r="M868" s="161"/>
      <c r="N868" s="161"/>
      <c r="O868" s="161"/>
      <c r="P868" s="161"/>
      <c r="Q868" s="216"/>
      <c r="R868" s="169"/>
      <c r="S868" s="161"/>
      <c r="T868" s="169"/>
      <c r="U868" s="161"/>
      <c r="V868" s="163"/>
      <c r="W868" s="217"/>
      <c r="X868" s="161"/>
      <c r="Y868" s="161"/>
      <c r="Z868" s="161"/>
      <c r="AA868" s="161"/>
    </row>
    <row r="869" spans="4:27" s="101" customFormat="1" ht="11.25" customHeight="1" x14ac:dyDescent="0.25">
      <c r="D869" s="161"/>
      <c r="E869" s="162"/>
      <c r="F869" s="166"/>
      <c r="G869" s="162"/>
      <c r="H869" s="212"/>
      <c r="I869" s="166"/>
      <c r="J869" s="168"/>
      <c r="K869" s="161"/>
      <c r="L869" s="216"/>
      <c r="M869" s="161"/>
      <c r="N869" s="161"/>
      <c r="O869" s="161"/>
      <c r="P869" s="161"/>
      <c r="Q869" s="216"/>
      <c r="R869" s="169"/>
      <c r="S869" s="161"/>
      <c r="T869" s="169"/>
      <c r="U869" s="161"/>
      <c r="V869" s="163"/>
      <c r="W869" s="217"/>
      <c r="X869" s="161"/>
      <c r="Y869" s="161"/>
      <c r="Z869" s="161"/>
      <c r="AA869" s="161"/>
    </row>
    <row r="870" spans="4:27" s="101" customFormat="1" ht="11.25" customHeight="1" x14ac:dyDescent="0.25">
      <c r="D870" s="161"/>
      <c r="E870" s="162"/>
      <c r="F870" s="166"/>
      <c r="G870" s="162"/>
      <c r="H870" s="212"/>
      <c r="I870" s="166"/>
      <c r="J870" s="168"/>
      <c r="K870" s="161"/>
      <c r="L870" s="216"/>
      <c r="M870" s="161"/>
      <c r="N870" s="161"/>
      <c r="O870" s="161"/>
      <c r="P870" s="161"/>
      <c r="Q870" s="216"/>
      <c r="R870" s="169"/>
      <c r="S870" s="161"/>
      <c r="T870" s="169"/>
      <c r="U870" s="161"/>
      <c r="V870" s="163"/>
      <c r="W870" s="217"/>
      <c r="X870" s="161"/>
      <c r="Y870" s="161"/>
      <c r="Z870" s="161"/>
      <c r="AA870" s="161"/>
    </row>
    <row r="871" spans="4:27" s="101" customFormat="1" ht="11.25" customHeight="1" x14ac:dyDescent="0.25">
      <c r="D871" s="161"/>
      <c r="E871" s="162"/>
      <c r="F871" s="166"/>
      <c r="G871" s="162"/>
      <c r="H871" s="212"/>
      <c r="I871" s="166"/>
      <c r="J871" s="168"/>
      <c r="K871" s="161"/>
      <c r="L871" s="216"/>
      <c r="M871" s="161"/>
      <c r="N871" s="161"/>
      <c r="O871" s="161"/>
      <c r="P871" s="161"/>
      <c r="Q871" s="216"/>
      <c r="R871" s="169"/>
      <c r="S871" s="161"/>
      <c r="T871" s="169"/>
      <c r="U871" s="161"/>
      <c r="V871" s="163"/>
      <c r="W871" s="217"/>
      <c r="X871" s="161"/>
      <c r="Y871" s="161"/>
      <c r="Z871" s="161"/>
      <c r="AA871" s="161"/>
    </row>
    <row r="872" spans="4:27" s="101" customFormat="1" ht="11.25" customHeight="1" x14ac:dyDescent="0.25">
      <c r="D872" s="161"/>
      <c r="E872" s="162"/>
      <c r="F872" s="166"/>
      <c r="G872" s="162"/>
      <c r="H872" s="212"/>
      <c r="I872" s="166"/>
      <c r="J872" s="168"/>
      <c r="K872" s="161"/>
      <c r="L872" s="216"/>
      <c r="M872" s="161"/>
      <c r="N872" s="161"/>
      <c r="O872" s="161"/>
      <c r="P872" s="161"/>
      <c r="Q872" s="216"/>
      <c r="R872" s="169"/>
      <c r="S872" s="161"/>
      <c r="T872" s="169"/>
      <c r="U872" s="161"/>
      <c r="V872" s="163"/>
      <c r="W872" s="217"/>
      <c r="X872" s="161"/>
      <c r="Y872" s="161"/>
      <c r="Z872" s="161"/>
      <c r="AA872" s="161"/>
    </row>
    <row r="873" spans="4:27" s="101" customFormat="1" ht="11.25" customHeight="1" x14ac:dyDescent="0.25">
      <c r="D873" s="161"/>
      <c r="E873" s="162"/>
      <c r="F873" s="166"/>
      <c r="G873" s="162"/>
      <c r="H873" s="212"/>
      <c r="I873" s="166"/>
      <c r="J873" s="168"/>
      <c r="K873" s="161"/>
      <c r="L873" s="216"/>
      <c r="M873" s="161"/>
      <c r="N873" s="161"/>
      <c r="O873" s="161"/>
      <c r="P873" s="161"/>
      <c r="Q873" s="216"/>
      <c r="R873" s="169"/>
      <c r="S873" s="161"/>
      <c r="T873" s="169"/>
      <c r="U873" s="161"/>
      <c r="V873" s="163"/>
      <c r="W873" s="217"/>
      <c r="X873" s="161"/>
      <c r="Y873" s="161"/>
      <c r="Z873" s="161"/>
      <c r="AA873" s="161"/>
    </row>
    <row r="874" spans="4:27" s="101" customFormat="1" ht="11.25" customHeight="1" x14ac:dyDescent="0.25">
      <c r="D874" s="161"/>
      <c r="E874" s="162"/>
      <c r="F874" s="166"/>
      <c r="G874" s="162"/>
      <c r="H874" s="212"/>
      <c r="I874" s="166"/>
      <c r="J874" s="168"/>
      <c r="K874" s="161"/>
      <c r="L874" s="216"/>
      <c r="M874" s="161"/>
      <c r="N874" s="161"/>
      <c r="O874" s="161"/>
      <c r="P874" s="161"/>
      <c r="Q874" s="216"/>
      <c r="R874" s="169"/>
      <c r="S874" s="161"/>
      <c r="T874" s="169"/>
      <c r="U874" s="161"/>
      <c r="V874" s="163"/>
      <c r="W874" s="217"/>
      <c r="X874" s="161"/>
      <c r="Y874" s="161"/>
      <c r="Z874" s="161"/>
      <c r="AA874" s="161"/>
    </row>
    <row r="875" spans="4:27" s="101" customFormat="1" ht="11.25" customHeight="1" x14ac:dyDescent="0.25">
      <c r="D875" s="161"/>
      <c r="E875" s="162"/>
      <c r="F875" s="166"/>
      <c r="G875" s="162"/>
      <c r="H875" s="212"/>
      <c r="I875" s="166"/>
      <c r="J875" s="168"/>
      <c r="K875" s="161"/>
      <c r="L875" s="216"/>
      <c r="M875" s="161"/>
      <c r="N875" s="161"/>
      <c r="O875" s="161"/>
      <c r="P875" s="161"/>
      <c r="Q875" s="216"/>
      <c r="R875" s="169"/>
      <c r="S875" s="161"/>
      <c r="T875" s="169"/>
      <c r="U875" s="161"/>
      <c r="V875" s="163"/>
      <c r="W875" s="217"/>
      <c r="X875" s="161"/>
      <c r="Y875" s="161"/>
      <c r="Z875" s="161"/>
      <c r="AA875" s="161"/>
    </row>
    <row r="876" spans="4:27" s="101" customFormat="1" ht="11.25" customHeight="1" x14ac:dyDescent="0.25">
      <c r="D876" s="161"/>
      <c r="E876" s="162"/>
      <c r="F876" s="166"/>
      <c r="G876" s="162"/>
      <c r="H876" s="212"/>
      <c r="I876" s="166"/>
      <c r="J876" s="168"/>
      <c r="K876" s="161"/>
      <c r="L876" s="216"/>
      <c r="M876" s="161"/>
      <c r="N876" s="161"/>
      <c r="O876" s="161"/>
      <c r="P876" s="161"/>
      <c r="Q876" s="216"/>
      <c r="R876" s="169"/>
      <c r="S876" s="161"/>
      <c r="T876" s="169"/>
      <c r="U876" s="161"/>
      <c r="V876" s="163"/>
      <c r="W876" s="217"/>
      <c r="X876" s="161"/>
      <c r="Y876" s="161"/>
      <c r="Z876" s="161"/>
      <c r="AA876" s="161"/>
    </row>
    <row r="877" spans="4:27" s="101" customFormat="1" ht="11.25" customHeight="1" x14ac:dyDescent="0.25">
      <c r="D877" s="161"/>
      <c r="E877" s="162"/>
      <c r="F877" s="166"/>
      <c r="G877" s="162"/>
      <c r="H877" s="212"/>
      <c r="I877" s="166"/>
      <c r="J877" s="168"/>
      <c r="K877" s="161"/>
      <c r="L877" s="216"/>
      <c r="M877" s="161"/>
      <c r="N877" s="161"/>
      <c r="O877" s="161"/>
      <c r="P877" s="161"/>
      <c r="Q877" s="216"/>
      <c r="R877" s="169"/>
      <c r="S877" s="161"/>
      <c r="T877" s="169"/>
      <c r="U877" s="161"/>
      <c r="V877" s="163"/>
      <c r="W877" s="217"/>
      <c r="X877" s="161"/>
      <c r="Y877" s="161"/>
      <c r="Z877" s="161"/>
      <c r="AA877" s="161"/>
    </row>
    <row r="878" spans="4:27" s="101" customFormat="1" ht="11.25" customHeight="1" x14ac:dyDescent="0.25">
      <c r="D878" s="161"/>
      <c r="E878" s="162"/>
      <c r="F878" s="166"/>
      <c r="G878" s="162"/>
      <c r="H878" s="212"/>
      <c r="I878" s="166"/>
      <c r="J878" s="168"/>
      <c r="K878" s="161"/>
      <c r="L878" s="216"/>
      <c r="M878" s="161"/>
      <c r="N878" s="161"/>
      <c r="O878" s="161"/>
      <c r="P878" s="161"/>
      <c r="Q878" s="216"/>
      <c r="R878" s="169"/>
      <c r="S878" s="161"/>
      <c r="T878" s="169"/>
      <c r="U878" s="161"/>
      <c r="V878" s="163"/>
      <c r="W878" s="217"/>
      <c r="X878" s="161"/>
      <c r="Y878" s="161"/>
      <c r="Z878" s="161"/>
      <c r="AA878" s="161"/>
    </row>
    <row r="879" spans="4:27" s="101" customFormat="1" ht="11.25" customHeight="1" x14ac:dyDescent="0.25">
      <c r="D879" s="161"/>
      <c r="E879" s="162"/>
      <c r="F879" s="166"/>
      <c r="G879" s="162"/>
      <c r="H879" s="212"/>
      <c r="I879" s="166"/>
      <c r="J879" s="168"/>
      <c r="K879" s="161"/>
      <c r="L879" s="216"/>
      <c r="M879" s="161"/>
      <c r="N879" s="161"/>
      <c r="O879" s="161"/>
      <c r="P879" s="161"/>
      <c r="Q879" s="216"/>
      <c r="R879" s="169"/>
      <c r="S879" s="161"/>
      <c r="T879" s="169"/>
      <c r="U879" s="161"/>
      <c r="V879" s="163"/>
      <c r="W879" s="217"/>
      <c r="X879" s="161"/>
      <c r="Y879" s="161"/>
      <c r="Z879" s="161"/>
      <c r="AA879" s="161"/>
    </row>
    <row r="880" spans="4:27" s="101" customFormat="1" ht="11.25" customHeight="1" x14ac:dyDescent="0.25">
      <c r="D880" s="161"/>
      <c r="E880" s="162"/>
      <c r="F880" s="166"/>
      <c r="G880" s="162"/>
      <c r="H880" s="212"/>
      <c r="I880" s="166"/>
      <c r="J880" s="168"/>
      <c r="K880" s="161"/>
      <c r="L880" s="216"/>
      <c r="M880" s="161"/>
      <c r="N880" s="161"/>
      <c r="O880" s="161"/>
      <c r="P880" s="161"/>
      <c r="Q880" s="216"/>
      <c r="R880" s="169"/>
      <c r="S880" s="161"/>
      <c r="T880" s="169"/>
      <c r="U880" s="161"/>
      <c r="V880" s="163"/>
      <c r="W880" s="217"/>
      <c r="X880" s="161"/>
      <c r="Y880" s="161"/>
      <c r="Z880" s="161"/>
      <c r="AA880" s="161"/>
    </row>
    <row r="881" spans="4:27" s="101" customFormat="1" ht="11.25" customHeight="1" x14ac:dyDescent="0.25">
      <c r="D881" s="161"/>
      <c r="E881" s="162"/>
      <c r="F881" s="166"/>
      <c r="G881" s="162"/>
      <c r="H881" s="212"/>
      <c r="I881" s="166"/>
      <c r="J881" s="168"/>
      <c r="K881" s="161"/>
      <c r="L881" s="216"/>
      <c r="M881" s="161"/>
      <c r="N881" s="161"/>
      <c r="O881" s="161"/>
      <c r="P881" s="161"/>
      <c r="Q881" s="216"/>
      <c r="R881" s="169"/>
      <c r="S881" s="161"/>
      <c r="T881" s="169"/>
      <c r="U881" s="161"/>
      <c r="V881" s="163"/>
      <c r="W881" s="217"/>
      <c r="X881" s="161"/>
      <c r="Y881" s="161"/>
      <c r="Z881" s="161"/>
      <c r="AA881" s="161"/>
    </row>
    <row r="882" spans="4:27" s="101" customFormat="1" ht="11.25" customHeight="1" x14ac:dyDescent="0.25">
      <c r="D882" s="161"/>
      <c r="E882" s="162"/>
      <c r="F882" s="166"/>
      <c r="G882" s="162"/>
      <c r="H882" s="212"/>
      <c r="I882" s="166"/>
      <c r="J882" s="168"/>
      <c r="K882" s="161"/>
      <c r="L882" s="216"/>
      <c r="M882" s="161"/>
      <c r="N882" s="161"/>
      <c r="O882" s="161"/>
      <c r="P882" s="161"/>
      <c r="Q882" s="216"/>
      <c r="R882" s="169"/>
      <c r="S882" s="161"/>
      <c r="T882" s="169"/>
      <c r="U882" s="161"/>
      <c r="V882" s="163"/>
      <c r="W882" s="217"/>
      <c r="X882" s="161"/>
      <c r="Y882" s="161"/>
      <c r="Z882" s="161"/>
      <c r="AA882" s="161"/>
    </row>
    <row r="883" spans="4:27" s="101" customFormat="1" ht="11.25" customHeight="1" x14ac:dyDescent="0.25">
      <c r="D883" s="161"/>
      <c r="E883" s="162"/>
      <c r="F883" s="166"/>
      <c r="G883" s="162"/>
      <c r="H883" s="212"/>
      <c r="I883" s="166"/>
      <c r="J883" s="168"/>
      <c r="K883" s="161"/>
      <c r="L883" s="216"/>
      <c r="M883" s="161"/>
      <c r="N883" s="161"/>
      <c r="O883" s="161"/>
      <c r="P883" s="161"/>
      <c r="Q883" s="216"/>
      <c r="R883" s="169"/>
      <c r="S883" s="161"/>
      <c r="T883" s="169"/>
      <c r="U883" s="161"/>
      <c r="V883" s="163"/>
      <c r="W883" s="217"/>
      <c r="X883" s="161"/>
      <c r="Y883" s="161"/>
      <c r="Z883" s="161"/>
      <c r="AA883" s="161"/>
    </row>
    <row r="884" spans="4:27" s="101" customFormat="1" ht="11.25" customHeight="1" x14ac:dyDescent="0.25">
      <c r="D884" s="161"/>
      <c r="E884" s="162"/>
      <c r="F884" s="166"/>
      <c r="G884" s="162"/>
      <c r="H884" s="212"/>
      <c r="I884" s="166"/>
      <c r="J884" s="168"/>
      <c r="K884" s="161"/>
      <c r="L884" s="216"/>
      <c r="M884" s="161"/>
      <c r="N884" s="161"/>
      <c r="O884" s="161"/>
      <c r="P884" s="161"/>
      <c r="Q884" s="216"/>
      <c r="R884" s="169"/>
      <c r="S884" s="161"/>
      <c r="T884" s="169"/>
      <c r="U884" s="161"/>
      <c r="V884" s="163"/>
      <c r="W884" s="217"/>
      <c r="X884" s="161"/>
      <c r="Y884" s="161"/>
      <c r="Z884" s="161"/>
      <c r="AA884" s="161"/>
    </row>
    <row r="885" spans="4:27" s="101" customFormat="1" ht="11.25" customHeight="1" x14ac:dyDescent="0.25">
      <c r="D885" s="161"/>
      <c r="E885" s="162"/>
      <c r="F885" s="166"/>
      <c r="G885" s="162"/>
      <c r="H885" s="212"/>
      <c r="I885" s="166"/>
      <c r="J885" s="168"/>
      <c r="K885" s="161"/>
      <c r="L885" s="216"/>
      <c r="M885" s="161"/>
      <c r="N885" s="161"/>
      <c r="O885" s="161"/>
      <c r="P885" s="161"/>
      <c r="Q885" s="216"/>
      <c r="R885" s="169"/>
      <c r="S885" s="161"/>
      <c r="T885" s="169"/>
      <c r="U885" s="161"/>
      <c r="V885" s="163"/>
      <c r="W885" s="217"/>
      <c r="X885" s="161"/>
      <c r="Y885" s="161"/>
      <c r="Z885" s="161"/>
      <c r="AA885" s="161"/>
    </row>
    <row r="886" spans="4:27" s="101" customFormat="1" ht="11.25" customHeight="1" x14ac:dyDescent="0.25">
      <c r="D886" s="161"/>
      <c r="E886" s="162"/>
      <c r="F886" s="166"/>
      <c r="G886" s="162"/>
      <c r="H886" s="212"/>
      <c r="I886" s="166"/>
      <c r="J886" s="168"/>
      <c r="K886" s="161"/>
      <c r="L886" s="216"/>
      <c r="M886" s="161"/>
      <c r="N886" s="161"/>
      <c r="O886" s="161"/>
      <c r="P886" s="161"/>
      <c r="Q886" s="216"/>
      <c r="R886" s="169"/>
      <c r="S886" s="161"/>
      <c r="T886" s="169"/>
      <c r="U886" s="161"/>
      <c r="V886" s="163"/>
      <c r="W886" s="217"/>
      <c r="X886" s="161"/>
      <c r="Y886" s="161"/>
      <c r="Z886" s="245"/>
    </row>
    <row r="887" spans="4:27" s="101" customFormat="1" ht="11.25" customHeight="1" x14ac:dyDescent="0.25">
      <c r="D887" s="161"/>
      <c r="E887" s="162"/>
      <c r="F887" s="166"/>
      <c r="G887" s="162"/>
      <c r="H887" s="212"/>
      <c r="I887" s="166"/>
      <c r="J887" s="168"/>
      <c r="K887" s="161"/>
      <c r="L887" s="216"/>
      <c r="M887" s="161"/>
      <c r="N887" s="161"/>
      <c r="O887" s="161"/>
      <c r="P887" s="161"/>
      <c r="Q887" s="216"/>
      <c r="R887" s="169"/>
      <c r="S887" s="161"/>
      <c r="T887" s="169"/>
      <c r="U887" s="161"/>
      <c r="V887" s="163"/>
      <c r="W887" s="217"/>
      <c r="X887" s="161"/>
      <c r="Y887" s="161"/>
      <c r="Z887" s="245"/>
    </row>
    <row r="888" spans="4:27" s="101" customFormat="1" ht="11.25" customHeight="1" x14ac:dyDescent="0.25">
      <c r="D888" s="161"/>
      <c r="E888" s="162"/>
      <c r="F888" s="166"/>
      <c r="G888" s="162"/>
      <c r="H888" s="212"/>
      <c r="I888" s="166"/>
      <c r="J888" s="168"/>
      <c r="K888" s="161"/>
      <c r="L888" s="216"/>
      <c r="M888" s="161"/>
      <c r="N888" s="161"/>
      <c r="O888" s="161"/>
      <c r="P888" s="161"/>
      <c r="Q888" s="216"/>
      <c r="R888" s="169"/>
      <c r="S888" s="161"/>
      <c r="T888" s="169"/>
      <c r="U888" s="161"/>
      <c r="V888" s="163"/>
      <c r="W888" s="217"/>
      <c r="X888" s="161"/>
      <c r="Y888" s="161"/>
      <c r="Z888" s="245"/>
    </row>
    <row r="889" spans="4:27" s="101" customFormat="1" ht="11.25" customHeight="1" x14ac:dyDescent="0.25">
      <c r="D889" s="161"/>
      <c r="E889" s="162"/>
      <c r="F889" s="166"/>
      <c r="G889" s="162"/>
      <c r="H889" s="212"/>
      <c r="I889" s="166"/>
      <c r="J889" s="168"/>
      <c r="K889" s="161"/>
      <c r="L889" s="216"/>
      <c r="M889" s="161"/>
      <c r="N889" s="161"/>
      <c r="O889" s="161"/>
      <c r="P889" s="161"/>
      <c r="Q889" s="216"/>
      <c r="R889" s="169"/>
      <c r="S889" s="161"/>
      <c r="T889" s="169"/>
      <c r="U889" s="161"/>
      <c r="V889" s="163"/>
      <c r="W889" s="217"/>
      <c r="X889" s="161"/>
      <c r="Y889" s="161"/>
      <c r="Z889" s="245"/>
    </row>
    <row r="890" spans="4:27" s="101" customFormat="1" ht="11.25" customHeight="1" x14ac:dyDescent="0.25">
      <c r="D890" s="161"/>
      <c r="E890" s="162"/>
      <c r="F890" s="166"/>
      <c r="G890" s="162"/>
      <c r="H890" s="212"/>
      <c r="I890" s="166"/>
      <c r="J890" s="168"/>
      <c r="K890" s="161"/>
      <c r="L890" s="216"/>
      <c r="M890" s="161"/>
      <c r="N890" s="161"/>
      <c r="O890" s="161"/>
      <c r="P890" s="161"/>
      <c r="Q890" s="216"/>
      <c r="R890" s="169"/>
      <c r="S890" s="161"/>
      <c r="T890" s="169"/>
      <c r="U890" s="161"/>
      <c r="V890" s="163"/>
      <c r="W890" s="217"/>
      <c r="X890" s="161"/>
      <c r="Y890" s="161"/>
      <c r="Z890" s="245"/>
    </row>
    <row r="891" spans="4:27" s="101" customFormat="1" ht="11.25" customHeight="1" x14ac:dyDescent="0.25">
      <c r="D891" s="161"/>
      <c r="E891" s="162"/>
      <c r="F891" s="166"/>
      <c r="G891" s="162"/>
      <c r="H891" s="212"/>
      <c r="I891" s="166"/>
      <c r="J891" s="168"/>
      <c r="K891" s="161"/>
      <c r="L891" s="216"/>
      <c r="M891" s="161"/>
      <c r="N891" s="161"/>
      <c r="O891" s="161"/>
      <c r="P891" s="161"/>
      <c r="Q891" s="216"/>
      <c r="R891" s="169"/>
      <c r="S891" s="161"/>
      <c r="T891" s="169"/>
      <c r="U891" s="161"/>
      <c r="V891" s="163"/>
      <c r="W891" s="217"/>
      <c r="X891" s="161"/>
      <c r="Y891" s="161"/>
      <c r="Z891" s="245"/>
    </row>
    <row r="892" spans="4:27" s="101" customFormat="1" ht="11.25" customHeight="1" x14ac:dyDescent="0.25">
      <c r="D892" s="161"/>
      <c r="E892" s="162"/>
      <c r="F892" s="166"/>
      <c r="G892" s="162"/>
      <c r="H892" s="212"/>
      <c r="I892" s="166"/>
      <c r="J892" s="168"/>
      <c r="K892" s="161"/>
      <c r="L892" s="216"/>
      <c r="M892" s="161"/>
      <c r="N892" s="161"/>
      <c r="O892" s="161"/>
      <c r="P892" s="161"/>
      <c r="Q892" s="216"/>
      <c r="R892" s="169"/>
      <c r="S892" s="161"/>
      <c r="T892" s="169"/>
      <c r="U892" s="161"/>
      <c r="V892" s="163"/>
      <c r="W892" s="217"/>
      <c r="X892" s="161"/>
      <c r="Y892" s="161"/>
      <c r="Z892" s="245"/>
    </row>
    <row r="893" spans="4:27" s="101" customFormat="1" ht="11.25" customHeight="1" x14ac:dyDescent="0.25">
      <c r="D893" s="161"/>
      <c r="E893" s="162"/>
      <c r="F893" s="166"/>
      <c r="G893" s="162"/>
      <c r="H893" s="212"/>
      <c r="I893" s="166"/>
      <c r="J893" s="168"/>
      <c r="K893" s="161"/>
      <c r="L893" s="216"/>
      <c r="M893" s="161"/>
      <c r="N893" s="161"/>
      <c r="O893" s="161"/>
      <c r="P893" s="161"/>
      <c r="Q893" s="216"/>
      <c r="R893" s="169"/>
      <c r="S893" s="161"/>
      <c r="T893" s="169"/>
      <c r="U893" s="161"/>
      <c r="V893" s="163"/>
      <c r="W893" s="217"/>
      <c r="X893" s="161"/>
      <c r="Y893" s="161"/>
      <c r="Z893" s="245"/>
    </row>
    <row r="894" spans="4:27" s="101" customFormat="1" ht="11.25" customHeight="1" x14ac:dyDescent="0.25">
      <c r="D894" s="161"/>
      <c r="E894" s="162"/>
      <c r="F894" s="166"/>
      <c r="G894" s="162"/>
      <c r="H894" s="212"/>
      <c r="I894" s="166"/>
      <c r="J894" s="168"/>
      <c r="K894" s="161"/>
      <c r="L894" s="216"/>
      <c r="M894" s="161"/>
      <c r="N894" s="161"/>
      <c r="O894" s="161"/>
      <c r="P894" s="161"/>
      <c r="Q894" s="216"/>
      <c r="R894" s="169"/>
      <c r="S894" s="161"/>
      <c r="T894" s="169"/>
      <c r="U894" s="161"/>
      <c r="V894" s="163"/>
      <c r="W894" s="217"/>
      <c r="X894" s="161"/>
      <c r="Y894" s="161"/>
      <c r="Z894" s="245"/>
    </row>
    <row r="895" spans="4:27" s="101" customFormat="1" ht="11.25" customHeight="1" x14ac:dyDescent="0.25">
      <c r="D895" s="161"/>
      <c r="E895" s="162"/>
      <c r="F895" s="166"/>
      <c r="G895" s="162"/>
      <c r="H895" s="212"/>
      <c r="I895" s="166"/>
      <c r="J895" s="168"/>
      <c r="K895" s="161"/>
      <c r="L895" s="216"/>
      <c r="M895" s="161"/>
      <c r="N895" s="161"/>
      <c r="O895" s="161"/>
      <c r="P895" s="161"/>
      <c r="Q895" s="216"/>
      <c r="R895" s="169"/>
      <c r="S895" s="161"/>
      <c r="T895" s="169"/>
      <c r="U895" s="161"/>
      <c r="V895" s="163"/>
      <c r="W895" s="217"/>
      <c r="X895" s="161"/>
      <c r="Y895" s="161"/>
      <c r="Z895" s="245"/>
    </row>
    <row r="896" spans="4:27" s="101" customFormat="1" ht="11.25" customHeight="1" x14ac:dyDescent="0.25">
      <c r="D896" s="161"/>
      <c r="E896" s="162"/>
      <c r="F896" s="166"/>
      <c r="G896" s="162"/>
      <c r="H896" s="212"/>
      <c r="I896" s="166"/>
      <c r="J896" s="168"/>
      <c r="K896" s="161"/>
      <c r="L896" s="216"/>
      <c r="M896" s="161"/>
      <c r="N896" s="161"/>
      <c r="O896" s="161"/>
      <c r="P896" s="161"/>
      <c r="Q896" s="216"/>
      <c r="R896" s="169"/>
      <c r="S896" s="161"/>
      <c r="T896" s="169"/>
      <c r="U896" s="161"/>
      <c r="V896" s="163"/>
      <c r="W896" s="217"/>
      <c r="X896" s="161"/>
      <c r="Y896" s="161"/>
      <c r="Z896" s="245"/>
    </row>
    <row r="897" spans="3:26" s="101" customFormat="1" ht="11.25" customHeight="1" x14ac:dyDescent="0.25">
      <c r="D897" s="161"/>
      <c r="E897" s="162"/>
      <c r="F897" s="166"/>
      <c r="G897" s="162"/>
      <c r="H897" s="212"/>
      <c r="I897" s="166"/>
      <c r="J897" s="168"/>
      <c r="K897" s="161"/>
      <c r="L897" s="216"/>
      <c r="M897" s="161"/>
      <c r="N897" s="161"/>
      <c r="O897" s="161"/>
      <c r="P897" s="161"/>
      <c r="Q897" s="216"/>
      <c r="R897" s="169"/>
      <c r="S897" s="161"/>
      <c r="T897" s="169"/>
      <c r="U897" s="161"/>
      <c r="V897" s="163"/>
      <c r="W897" s="217"/>
      <c r="X897" s="161"/>
      <c r="Y897" s="161"/>
      <c r="Z897" s="245"/>
    </row>
    <row r="898" spans="3:26" s="101" customFormat="1" ht="11.25" customHeight="1" x14ac:dyDescent="0.25">
      <c r="D898" s="161"/>
      <c r="E898" s="162"/>
      <c r="F898" s="166"/>
      <c r="G898" s="162"/>
      <c r="H898" s="212"/>
      <c r="I898" s="166"/>
      <c r="J898" s="168"/>
      <c r="K898" s="161"/>
      <c r="L898" s="216"/>
      <c r="M898" s="161"/>
      <c r="N898" s="161"/>
      <c r="O898" s="161"/>
      <c r="P898" s="161"/>
      <c r="Q898" s="216"/>
      <c r="R898" s="169"/>
      <c r="S898" s="161"/>
      <c r="T898" s="161"/>
      <c r="U898" s="161"/>
      <c r="V898" s="163"/>
      <c r="W898" s="217"/>
      <c r="X898" s="161"/>
      <c r="Y898" s="161"/>
      <c r="Z898" s="245"/>
    </row>
    <row r="899" spans="3:26" s="101" customFormat="1" ht="11.25" customHeight="1" x14ac:dyDescent="0.25">
      <c r="D899" s="161"/>
      <c r="E899" s="162"/>
      <c r="F899" s="166"/>
      <c r="G899" s="162"/>
      <c r="H899" s="212"/>
      <c r="I899" s="166"/>
      <c r="J899" s="168"/>
      <c r="K899" s="161"/>
      <c r="L899" s="216"/>
      <c r="M899" s="161"/>
      <c r="N899" s="161"/>
      <c r="O899" s="161"/>
      <c r="P899" s="161"/>
      <c r="Q899" s="216"/>
      <c r="R899" s="169"/>
      <c r="S899" s="161"/>
      <c r="T899" s="161"/>
      <c r="U899" s="161"/>
      <c r="V899" s="163"/>
      <c r="W899" s="217"/>
      <c r="X899" s="161"/>
      <c r="Y899" s="161"/>
      <c r="Z899" s="245"/>
    </row>
    <row r="900" spans="3:26" s="101" customFormat="1" ht="11.25" customHeight="1" x14ac:dyDescent="0.25">
      <c r="D900" s="161"/>
      <c r="E900" s="162"/>
      <c r="F900" s="166"/>
      <c r="G900" s="162"/>
      <c r="H900" s="212"/>
      <c r="I900" s="166"/>
      <c r="J900" s="168"/>
      <c r="K900" s="161"/>
      <c r="L900" s="216"/>
      <c r="M900" s="161"/>
      <c r="N900" s="161"/>
      <c r="O900" s="161"/>
      <c r="P900" s="161"/>
      <c r="Q900" s="216"/>
      <c r="R900" s="169"/>
      <c r="S900" s="161"/>
      <c r="T900" s="161"/>
      <c r="U900" s="161"/>
      <c r="V900" s="163"/>
      <c r="W900" s="217"/>
      <c r="X900" s="161"/>
      <c r="Y900" s="161"/>
      <c r="Z900" s="245"/>
    </row>
    <row r="901" spans="3:26" s="101" customFormat="1" ht="11.25" customHeight="1" x14ac:dyDescent="0.25">
      <c r="C901" s="165"/>
      <c r="D901" s="166"/>
      <c r="E901" s="162"/>
      <c r="F901" s="166"/>
      <c r="G901" s="162"/>
      <c r="H901" s="212"/>
      <c r="I901" s="166"/>
      <c r="J901" s="168"/>
      <c r="K901" s="161"/>
      <c r="L901" s="216"/>
      <c r="M901" s="161"/>
      <c r="N901" s="161"/>
      <c r="O901" s="161"/>
      <c r="P901" s="161"/>
      <c r="Q901" s="216"/>
      <c r="R901" s="169"/>
      <c r="S901" s="161"/>
      <c r="T901" s="161"/>
      <c r="U901" s="161"/>
      <c r="V901" s="163"/>
      <c r="W901" s="217"/>
      <c r="X901" s="161"/>
      <c r="Y901" s="161"/>
      <c r="Z901" s="245"/>
    </row>
    <row r="902" spans="3:26" s="101" customFormat="1" ht="11.25" customHeight="1" x14ac:dyDescent="0.25">
      <c r="C902" s="165"/>
      <c r="D902" s="166"/>
      <c r="E902" s="162"/>
      <c r="F902" s="166"/>
      <c r="G902" s="162"/>
      <c r="H902" s="212"/>
      <c r="I902" s="166"/>
      <c r="J902" s="168"/>
      <c r="K902" s="161"/>
      <c r="L902" s="216"/>
      <c r="M902" s="161"/>
      <c r="N902" s="161"/>
      <c r="O902" s="161"/>
      <c r="P902" s="161"/>
      <c r="Q902" s="216"/>
      <c r="R902" s="169"/>
      <c r="S902" s="161"/>
      <c r="T902" s="161"/>
      <c r="U902" s="161"/>
      <c r="V902" s="163"/>
      <c r="W902" s="217"/>
      <c r="X902" s="248"/>
      <c r="Y902" s="161"/>
      <c r="Z902" s="245"/>
    </row>
    <row r="903" spans="3:26" s="101" customFormat="1" ht="11.25" customHeight="1" x14ac:dyDescent="0.25">
      <c r="D903" s="161"/>
      <c r="E903" s="162"/>
      <c r="F903" s="166"/>
      <c r="G903" s="162"/>
      <c r="H903" s="212"/>
      <c r="I903" s="166"/>
      <c r="J903" s="168"/>
      <c r="K903" s="161"/>
      <c r="L903" s="216"/>
      <c r="M903" s="161"/>
      <c r="N903" s="161"/>
      <c r="O903" s="161"/>
      <c r="P903" s="161"/>
      <c r="Q903" s="216"/>
      <c r="R903" s="169"/>
      <c r="S903" s="161"/>
      <c r="T903" s="161"/>
      <c r="U903" s="161"/>
      <c r="V903" s="163"/>
      <c r="W903" s="217"/>
      <c r="X903" s="161"/>
      <c r="Y903" s="161"/>
      <c r="Z903" s="245"/>
    </row>
    <row r="904" spans="3:26" s="101" customFormat="1" ht="11.25" customHeight="1" x14ac:dyDescent="0.25">
      <c r="D904" s="161"/>
      <c r="E904" s="162"/>
      <c r="F904" s="166"/>
      <c r="G904" s="162"/>
      <c r="H904" s="212"/>
      <c r="I904" s="166"/>
      <c r="J904" s="168"/>
      <c r="K904" s="161"/>
      <c r="L904" s="216"/>
      <c r="M904" s="161"/>
      <c r="N904" s="161"/>
      <c r="O904" s="161"/>
      <c r="P904" s="161"/>
      <c r="Q904" s="216"/>
      <c r="R904" s="169"/>
      <c r="S904" s="161"/>
      <c r="T904" s="161"/>
      <c r="U904" s="161"/>
      <c r="V904" s="163"/>
      <c r="W904" s="217"/>
      <c r="X904" s="248"/>
      <c r="Y904" s="216"/>
      <c r="Z904" s="245"/>
    </row>
    <row r="905" spans="3:26" s="101" customFormat="1" ht="11.25" customHeight="1" x14ac:dyDescent="0.25">
      <c r="D905" s="161"/>
      <c r="E905" s="162"/>
      <c r="F905" s="166"/>
      <c r="G905" s="162"/>
      <c r="H905" s="212"/>
      <c r="I905" s="166"/>
      <c r="J905" s="168"/>
      <c r="K905" s="161"/>
      <c r="L905" s="216"/>
      <c r="M905" s="161"/>
      <c r="N905" s="161"/>
      <c r="O905" s="161"/>
      <c r="P905" s="161"/>
      <c r="Q905" s="216"/>
      <c r="R905" s="169"/>
      <c r="S905" s="161"/>
      <c r="T905" s="161"/>
      <c r="U905" s="161"/>
      <c r="V905" s="163"/>
      <c r="W905" s="217"/>
      <c r="X905" s="248"/>
      <c r="Y905" s="216"/>
      <c r="Z905" s="245"/>
    </row>
    <row r="906" spans="3:26" s="101" customFormat="1" ht="11.25" customHeight="1" x14ac:dyDescent="0.25">
      <c r="D906" s="161"/>
      <c r="E906" s="162"/>
      <c r="F906" s="166"/>
      <c r="G906" s="162"/>
      <c r="H906" s="212"/>
      <c r="I906" s="166"/>
      <c r="J906" s="168"/>
      <c r="K906" s="161"/>
      <c r="L906" s="216"/>
      <c r="M906" s="161"/>
      <c r="N906" s="161"/>
      <c r="O906" s="161"/>
      <c r="P906" s="161"/>
      <c r="Q906" s="216"/>
      <c r="R906" s="169"/>
      <c r="S906" s="161"/>
      <c r="T906" s="161"/>
      <c r="U906" s="161"/>
      <c r="V906" s="163"/>
      <c r="W906" s="217"/>
      <c r="X906" s="248"/>
      <c r="Y906" s="216"/>
      <c r="Z906" s="245"/>
    </row>
    <row r="907" spans="3:26" s="101" customFormat="1" ht="11.25" customHeight="1" x14ac:dyDescent="0.25">
      <c r="D907" s="161"/>
      <c r="E907" s="162"/>
      <c r="F907" s="166"/>
      <c r="G907" s="162"/>
      <c r="H907" s="212"/>
      <c r="I907" s="166"/>
      <c r="J907" s="168"/>
      <c r="K907" s="161"/>
      <c r="L907" s="216"/>
      <c r="M907" s="161"/>
      <c r="N907" s="161"/>
      <c r="O907" s="161"/>
      <c r="P907" s="161"/>
      <c r="Q907" s="216"/>
      <c r="R907" s="169"/>
      <c r="S907" s="161"/>
      <c r="T907" s="161"/>
      <c r="U907" s="161"/>
      <c r="V907" s="163"/>
      <c r="W907" s="217"/>
      <c r="X907" s="248"/>
      <c r="Y907" s="216"/>
      <c r="Z907" s="245"/>
    </row>
    <row r="908" spans="3:26" s="101" customFormat="1" ht="11.25" customHeight="1" x14ac:dyDescent="0.25">
      <c r="D908" s="161"/>
      <c r="E908" s="162"/>
      <c r="F908" s="166"/>
      <c r="G908" s="162"/>
      <c r="H908" s="212"/>
      <c r="I908" s="166"/>
      <c r="J908" s="168"/>
      <c r="K908" s="161"/>
      <c r="L908" s="216"/>
      <c r="M908" s="161"/>
      <c r="N908" s="161"/>
      <c r="O908" s="161"/>
      <c r="P908" s="161"/>
      <c r="Q908" s="216"/>
      <c r="R908" s="169"/>
      <c r="S908" s="161"/>
      <c r="T908" s="161"/>
      <c r="U908" s="161"/>
      <c r="V908" s="163"/>
      <c r="W908" s="217"/>
      <c r="X908" s="161"/>
      <c r="Y908" s="161"/>
      <c r="Z908" s="245"/>
    </row>
    <row r="909" spans="3:26" s="101" customFormat="1" ht="11.25" customHeight="1" x14ac:dyDescent="0.25">
      <c r="D909" s="161"/>
      <c r="E909" s="162"/>
      <c r="F909" s="166"/>
      <c r="G909" s="162"/>
      <c r="H909" s="212"/>
      <c r="I909" s="166"/>
      <c r="J909" s="168"/>
      <c r="K909" s="161"/>
      <c r="L909" s="216"/>
      <c r="M909" s="161"/>
      <c r="N909" s="161"/>
      <c r="O909" s="161"/>
      <c r="P909" s="161"/>
      <c r="Q909" s="216"/>
      <c r="R909" s="169"/>
      <c r="S909" s="161"/>
      <c r="T909" s="161"/>
      <c r="U909" s="161"/>
      <c r="V909" s="163"/>
      <c r="W909" s="217"/>
      <c r="X909" s="161"/>
      <c r="Y909" s="161"/>
      <c r="Z909" s="245"/>
    </row>
    <row r="910" spans="3:26" s="101" customFormat="1" ht="11.25" customHeight="1" x14ac:dyDescent="0.25">
      <c r="D910" s="161"/>
      <c r="E910" s="162"/>
      <c r="F910" s="166"/>
      <c r="G910" s="162"/>
      <c r="H910" s="212"/>
      <c r="I910" s="166"/>
      <c r="J910" s="168"/>
      <c r="K910" s="161"/>
      <c r="L910" s="216"/>
      <c r="M910" s="161"/>
      <c r="N910" s="161"/>
      <c r="O910" s="161"/>
      <c r="P910" s="161"/>
      <c r="Q910" s="216"/>
      <c r="R910" s="169"/>
      <c r="S910" s="161"/>
      <c r="T910" s="161"/>
      <c r="U910" s="161"/>
      <c r="V910" s="163"/>
      <c r="W910" s="217"/>
      <c r="X910" s="161"/>
      <c r="Y910" s="161"/>
      <c r="Z910" s="245"/>
    </row>
    <row r="911" spans="3:26" s="101" customFormat="1" ht="11.25" customHeight="1" x14ac:dyDescent="0.25">
      <c r="D911" s="161"/>
      <c r="E911" s="162"/>
      <c r="F911" s="166"/>
      <c r="G911" s="162"/>
      <c r="H911" s="212"/>
      <c r="I911" s="166"/>
      <c r="J911" s="168"/>
      <c r="K911" s="161"/>
      <c r="L911" s="216"/>
      <c r="M911" s="161"/>
      <c r="N911" s="161"/>
      <c r="O911" s="161"/>
      <c r="P911" s="161"/>
      <c r="Q911" s="216"/>
      <c r="R911" s="169"/>
      <c r="S911" s="161"/>
      <c r="T911" s="161"/>
      <c r="U911" s="161"/>
      <c r="V911" s="163"/>
      <c r="W911" s="217"/>
      <c r="X911" s="161"/>
      <c r="Y911" s="161"/>
      <c r="Z911" s="245"/>
    </row>
    <row r="912" spans="3:26" s="101" customFormat="1" ht="11.25" customHeight="1" x14ac:dyDescent="0.25">
      <c r="D912" s="161"/>
      <c r="E912" s="162"/>
      <c r="F912" s="166"/>
      <c r="G912" s="162"/>
      <c r="H912" s="212"/>
      <c r="I912" s="166"/>
      <c r="J912" s="168"/>
      <c r="K912" s="161"/>
      <c r="L912" s="216"/>
      <c r="M912" s="161"/>
      <c r="N912" s="161"/>
      <c r="O912" s="161"/>
      <c r="P912" s="161"/>
      <c r="Q912" s="216"/>
      <c r="R912" s="169"/>
      <c r="S912" s="161"/>
      <c r="T912" s="161"/>
      <c r="U912" s="161"/>
      <c r="V912" s="163"/>
      <c r="W912" s="217"/>
      <c r="X912" s="161"/>
      <c r="Y912" s="161"/>
      <c r="Z912" s="245"/>
    </row>
    <row r="913" spans="4:26" s="101" customFormat="1" ht="11.25" customHeight="1" x14ac:dyDescent="0.25">
      <c r="D913" s="161"/>
      <c r="E913" s="162"/>
      <c r="F913" s="166"/>
      <c r="G913" s="162"/>
      <c r="H913" s="212"/>
      <c r="I913" s="166"/>
      <c r="J913" s="168"/>
      <c r="K913" s="161"/>
      <c r="L913" s="216"/>
      <c r="M913" s="161"/>
      <c r="N913" s="161"/>
      <c r="O913" s="161"/>
      <c r="P913" s="161"/>
      <c r="Q913" s="216"/>
      <c r="R913" s="169"/>
      <c r="S913" s="161"/>
      <c r="T913" s="161"/>
      <c r="U913" s="161"/>
      <c r="V913" s="163"/>
      <c r="W913" s="217"/>
      <c r="X913" s="161"/>
      <c r="Y913" s="161"/>
      <c r="Z913" s="245"/>
    </row>
    <row r="914" spans="4:26" s="101" customFormat="1" ht="11.25" customHeight="1" x14ac:dyDescent="0.25">
      <c r="D914" s="161"/>
      <c r="E914" s="162"/>
      <c r="F914" s="166"/>
      <c r="G914" s="162"/>
      <c r="H914" s="212"/>
      <c r="I914" s="166"/>
      <c r="J914" s="168"/>
      <c r="K914" s="161"/>
      <c r="L914" s="216"/>
      <c r="M914" s="161"/>
      <c r="N914" s="161"/>
      <c r="O914" s="161"/>
      <c r="P914" s="161"/>
      <c r="Q914" s="216"/>
      <c r="R914" s="169"/>
      <c r="S914" s="161"/>
      <c r="T914" s="161"/>
      <c r="U914" s="161"/>
      <c r="V914" s="163"/>
      <c r="W914" s="217"/>
      <c r="X914" s="161"/>
      <c r="Y914" s="161"/>
      <c r="Z914" s="245"/>
    </row>
    <row r="915" spans="4:26" s="101" customFormat="1" ht="11.25" customHeight="1" x14ac:dyDescent="0.25">
      <c r="D915" s="161"/>
      <c r="E915" s="162"/>
      <c r="F915" s="166"/>
      <c r="G915" s="162"/>
      <c r="H915" s="212"/>
      <c r="I915" s="166"/>
      <c r="J915" s="168"/>
      <c r="K915" s="161"/>
      <c r="L915" s="216"/>
      <c r="M915" s="161"/>
      <c r="N915" s="161"/>
      <c r="O915" s="161"/>
      <c r="P915" s="161"/>
      <c r="Q915" s="216"/>
      <c r="R915" s="169"/>
      <c r="S915" s="161"/>
      <c r="T915" s="161"/>
      <c r="U915" s="161"/>
      <c r="V915" s="163"/>
      <c r="W915" s="217"/>
      <c r="X915" s="161"/>
      <c r="Y915" s="161"/>
      <c r="Z915" s="245"/>
    </row>
    <row r="916" spans="4:26" s="101" customFormat="1" ht="11.25" customHeight="1" x14ac:dyDescent="0.25">
      <c r="D916" s="161"/>
      <c r="E916" s="162"/>
      <c r="F916" s="166"/>
      <c r="G916" s="162"/>
      <c r="H916" s="212"/>
      <c r="I916" s="166"/>
      <c r="J916" s="168"/>
      <c r="K916" s="161"/>
      <c r="L916" s="216"/>
      <c r="M916" s="161"/>
      <c r="N916" s="161"/>
      <c r="O916" s="161"/>
      <c r="P916" s="161"/>
      <c r="Q916" s="216"/>
      <c r="R916" s="169"/>
      <c r="S916" s="161"/>
      <c r="T916" s="161"/>
      <c r="U916" s="161"/>
      <c r="V916" s="163"/>
      <c r="W916" s="217"/>
      <c r="X916" s="161"/>
      <c r="Y916" s="161"/>
      <c r="Z916" s="245"/>
    </row>
    <row r="917" spans="4:26" s="101" customFormat="1" ht="11.25" customHeight="1" x14ac:dyDescent="0.25">
      <c r="D917" s="161"/>
      <c r="E917" s="162"/>
      <c r="F917" s="166"/>
      <c r="G917" s="162"/>
      <c r="H917" s="212"/>
      <c r="I917" s="166"/>
      <c r="J917" s="168"/>
      <c r="K917" s="161"/>
      <c r="L917" s="216"/>
      <c r="M917" s="161"/>
      <c r="N917" s="161"/>
      <c r="O917" s="161"/>
      <c r="P917" s="161"/>
      <c r="Q917" s="216"/>
      <c r="R917" s="169"/>
      <c r="S917" s="161"/>
      <c r="T917" s="161"/>
      <c r="U917" s="161"/>
      <c r="V917" s="163"/>
      <c r="W917" s="217"/>
      <c r="X917" s="161"/>
      <c r="Y917" s="161"/>
      <c r="Z917" s="245"/>
    </row>
    <row r="918" spans="4:26" s="101" customFormat="1" ht="11.25" customHeight="1" x14ac:dyDescent="0.25">
      <c r="D918" s="161"/>
      <c r="E918" s="162"/>
      <c r="F918" s="166"/>
      <c r="G918" s="162"/>
      <c r="H918" s="212"/>
      <c r="I918" s="166"/>
      <c r="J918" s="168"/>
      <c r="K918" s="161"/>
      <c r="L918" s="216"/>
      <c r="M918" s="161"/>
      <c r="N918" s="161"/>
      <c r="O918" s="161"/>
      <c r="P918" s="161"/>
      <c r="Q918" s="216"/>
      <c r="R918" s="169"/>
      <c r="S918" s="161"/>
      <c r="T918" s="169"/>
      <c r="U918" s="161"/>
      <c r="V918" s="163"/>
      <c r="W918" s="217"/>
      <c r="X918" s="161"/>
      <c r="Y918" s="161"/>
      <c r="Z918" s="245"/>
    </row>
    <row r="919" spans="4:26" s="101" customFormat="1" ht="11.25" customHeight="1" x14ac:dyDescent="0.25">
      <c r="D919" s="161"/>
      <c r="E919" s="162"/>
      <c r="F919" s="166"/>
      <c r="G919" s="162"/>
      <c r="H919" s="212"/>
      <c r="I919" s="166"/>
      <c r="J919" s="168"/>
      <c r="K919" s="161"/>
      <c r="L919" s="216"/>
      <c r="M919" s="161"/>
      <c r="N919" s="161"/>
      <c r="O919" s="161"/>
      <c r="P919" s="161"/>
      <c r="Q919" s="216"/>
      <c r="R919" s="169"/>
      <c r="S919" s="161"/>
      <c r="T919" s="169"/>
      <c r="U919" s="161"/>
      <c r="V919" s="163"/>
      <c r="W919" s="217"/>
      <c r="X919" s="161"/>
      <c r="Y919" s="161"/>
      <c r="Z919" s="245"/>
    </row>
    <row r="920" spans="4:26" s="101" customFormat="1" ht="11.25" customHeight="1" x14ac:dyDescent="0.25">
      <c r="D920" s="161"/>
      <c r="E920" s="162"/>
      <c r="F920" s="166"/>
      <c r="G920" s="162"/>
      <c r="H920" s="212"/>
      <c r="I920" s="166"/>
      <c r="J920" s="168"/>
      <c r="K920" s="161"/>
      <c r="L920" s="216"/>
      <c r="M920" s="161"/>
      <c r="N920" s="161"/>
      <c r="O920" s="161"/>
      <c r="P920" s="161"/>
      <c r="Q920" s="216"/>
      <c r="R920" s="169"/>
      <c r="S920" s="161"/>
      <c r="T920" s="169"/>
      <c r="U920" s="161"/>
      <c r="V920" s="163"/>
      <c r="W920" s="217"/>
      <c r="X920" s="161"/>
      <c r="Y920" s="161"/>
      <c r="Z920" s="245"/>
    </row>
    <row r="921" spans="4:26" s="101" customFormat="1" ht="11.25" customHeight="1" x14ac:dyDescent="0.25">
      <c r="D921" s="161"/>
      <c r="E921" s="162"/>
      <c r="F921" s="166"/>
      <c r="G921" s="162"/>
      <c r="H921" s="212"/>
      <c r="I921" s="166"/>
      <c r="J921" s="168"/>
      <c r="K921" s="161"/>
      <c r="L921" s="216"/>
      <c r="M921" s="161"/>
      <c r="N921" s="161"/>
      <c r="O921" s="161"/>
      <c r="P921" s="161"/>
      <c r="Q921" s="216"/>
      <c r="R921" s="169"/>
      <c r="S921" s="161"/>
      <c r="T921" s="169"/>
      <c r="U921" s="161"/>
      <c r="V921" s="163"/>
      <c r="W921" s="217"/>
      <c r="X921" s="161"/>
      <c r="Y921" s="161"/>
      <c r="Z921" s="245"/>
    </row>
    <row r="922" spans="4:26" s="101" customFormat="1" ht="11.25" customHeight="1" x14ac:dyDescent="0.25">
      <c r="D922" s="161"/>
      <c r="E922" s="162"/>
      <c r="F922" s="166"/>
      <c r="G922" s="162"/>
      <c r="H922" s="212"/>
      <c r="I922" s="166"/>
      <c r="J922" s="168"/>
      <c r="K922" s="161"/>
      <c r="L922" s="216"/>
      <c r="M922" s="161"/>
      <c r="N922" s="161"/>
      <c r="O922" s="161"/>
      <c r="P922" s="161"/>
      <c r="Q922" s="216"/>
      <c r="R922" s="169"/>
      <c r="S922" s="161"/>
      <c r="T922" s="169"/>
      <c r="U922" s="161"/>
      <c r="V922" s="163"/>
      <c r="W922" s="217"/>
      <c r="X922" s="161"/>
      <c r="Y922" s="161"/>
      <c r="Z922" s="245"/>
    </row>
    <row r="923" spans="4:26" s="101" customFormat="1" ht="11.25" customHeight="1" x14ac:dyDescent="0.25">
      <c r="D923" s="161"/>
      <c r="E923" s="162"/>
      <c r="F923" s="166"/>
      <c r="G923" s="162"/>
      <c r="H923" s="212"/>
      <c r="I923" s="166"/>
      <c r="J923" s="168"/>
      <c r="K923" s="161"/>
      <c r="L923" s="216"/>
      <c r="M923" s="161"/>
      <c r="N923" s="161"/>
      <c r="O923" s="161"/>
      <c r="P923" s="161"/>
      <c r="Q923" s="216"/>
      <c r="R923" s="169"/>
      <c r="S923" s="161"/>
      <c r="T923" s="169"/>
      <c r="U923" s="161"/>
      <c r="V923" s="163"/>
      <c r="W923" s="217"/>
      <c r="X923" s="161"/>
      <c r="Y923" s="161"/>
      <c r="Z923" s="245"/>
    </row>
    <row r="924" spans="4:26" s="101" customFormat="1" ht="11.25" customHeight="1" x14ac:dyDescent="0.25">
      <c r="D924" s="161"/>
      <c r="E924" s="162"/>
      <c r="F924" s="166"/>
      <c r="G924" s="162"/>
      <c r="H924" s="212"/>
      <c r="I924" s="166"/>
      <c r="J924" s="168"/>
      <c r="K924" s="161"/>
      <c r="L924" s="216"/>
      <c r="M924" s="161"/>
      <c r="N924" s="161"/>
      <c r="O924" s="161"/>
      <c r="P924" s="161"/>
      <c r="Q924" s="216"/>
      <c r="R924" s="169"/>
      <c r="S924" s="161"/>
      <c r="T924" s="169"/>
      <c r="U924" s="161"/>
      <c r="V924" s="163"/>
      <c r="W924" s="217"/>
      <c r="X924" s="161"/>
      <c r="Y924" s="161"/>
      <c r="Z924" s="245"/>
    </row>
    <row r="925" spans="4:26" s="101" customFormat="1" ht="11.25" customHeight="1" x14ac:dyDescent="0.25">
      <c r="D925" s="161"/>
      <c r="E925" s="162"/>
      <c r="F925" s="166"/>
      <c r="G925" s="162"/>
      <c r="H925" s="212"/>
      <c r="I925" s="166"/>
      <c r="J925" s="168"/>
      <c r="K925" s="161"/>
      <c r="L925" s="216"/>
      <c r="M925" s="161"/>
      <c r="N925" s="161"/>
      <c r="O925" s="161"/>
      <c r="P925" s="161"/>
      <c r="Q925" s="216"/>
      <c r="R925" s="169"/>
      <c r="S925" s="161"/>
      <c r="T925" s="169"/>
      <c r="U925" s="161"/>
      <c r="V925" s="163"/>
      <c r="W925" s="217"/>
      <c r="X925" s="161"/>
      <c r="Y925" s="161"/>
      <c r="Z925" s="245"/>
    </row>
    <row r="926" spans="4:26" s="101" customFormat="1" ht="11.25" customHeight="1" x14ac:dyDescent="0.25">
      <c r="D926" s="161"/>
      <c r="E926" s="162"/>
      <c r="F926" s="166"/>
      <c r="G926" s="162"/>
      <c r="H926" s="212"/>
      <c r="I926" s="166"/>
      <c r="J926" s="168"/>
      <c r="K926" s="161"/>
      <c r="L926" s="216"/>
      <c r="M926" s="161"/>
      <c r="N926" s="161"/>
      <c r="O926" s="161"/>
      <c r="P926" s="161"/>
      <c r="Q926" s="216"/>
      <c r="R926" s="169"/>
      <c r="S926" s="161"/>
      <c r="T926" s="169"/>
      <c r="U926" s="161"/>
      <c r="V926" s="163"/>
      <c r="W926" s="217"/>
      <c r="X926" s="161"/>
      <c r="Y926" s="161"/>
      <c r="Z926" s="245"/>
    </row>
    <row r="927" spans="4:26" s="101" customFormat="1" ht="11.25" customHeight="1" x14ac:dyDescent="0.25">
      <c r="D927" s="161"/>
      <c r="E927" s="162"/>
      <c r="F927" s="166"/>
      <c r="G927" s="162"/>
      <c r="H927" s="212"/>
      <c r="I927" s="166"/>
      <c r="J927" s="168"/>
      <c r="K927" s="161"/>
      <c r="L927" s="216"/>
      <c r="M927" s="161"/>
      <c r="N927" s="161"/>
      <c r="O927" s="161"/>
      <c r="P927" s="161"/>
      <c r="Q927" s="216"/>
      <c r="R927" s="169"/>
      <c r="S927" s="161"/>
      <c r="T927" s="169"/>
      <c r="U927" s="161"/>
      <c r="V927" s="163"/>
      <c r="W927" s="217"/>
      <c r="X927" s="161"/>
      <c r="Y927" s="161"/>
      <c r="Z927" s="245"/>
    </row>
    <row r="928" spans="4:26" s="101" customFormat="1" ht="11.25" customHeight="1" x14ac:dyDescent="0.25">
      <c r="D928" s="166"/>
      <c r="E928" s="162"/>
      <c r="F928" s="166"/>
      <c r="G928" s="162"/>
      <c r="H928" s="212"/>
      <c r="I928" s="166"/>
      <c r="J928" s="168"/>
      <c r="K928" s="161"/>
      <c r="L928" s="216"/>
      <c r="M928" s="161"/>
      <c r="N928" s="161"/>
      <c r="O928" s="161"/>
      <c r="P928" s="161"/>
      <c r="Q928" s="216"/>
      <c r="R928" s="169"/>
      <c r="S928" s="161"/>
      <c r="T928" s="169"/>
      <c r="U928" s="161"/>
      <c r="V928" s="163"/>
      <c r="W928" s="217"/>
      <c r="X928" s="161"/>
      <c r="Y928" s="161"/>
      <c r="Z928" s="245"/>
    </row>
    <row r="929" spans="4:26" s="101" customFormat="1" ht="11.25" customHeight="1" x14ac:dyDescent="0.25">
      <c r="D929" s="161"/>
      <c r="E929" s="162"/>
      <c r="F929" s="166"/>
      <c r="G929" s="162"/>
      <c r="H929" s="212"/>
      <c r="I929" s="166"/>
      <c r="J929" s="168"/>
      <c r="K929" s="161"/>
      <c r="L929" s="216"/>
      <c r="M929" s="161"/>
      <c r="N929" s="161"/>
      <c r="O929" s="161"/>
      <c r="P929" s="161"/>
      <c r="Q929" s="216"/>
      <c r="R929" s="169"/>
      <c r="S929" s="161"/>
      <c r="T929" s="169"/>
      <c r="U929" s="161"/>
      <c r="V929" s="163"/>
      <c r="W929" s="217"/>
      <c r="X929" s="161"/>
      <c r="Y929" s="161"/>
      <c r="Z929" s="245"/>
    </row>
    <row r="930" spans="4:26" s="101" customFormat="1" ht="11.25" customHeight="1" x14ac:dyDescent="0.25">
      <c r="D930" s="161"/>
      <c r="E930" s="162"/>
      <c r="F930" s="166"/>
      <c r="G930" s="162"/>
      <c r="H930" s="212"/>
      <c r="I930" s="166"/>
      <c r="J930" s="168"/>
      <c r="K930" s="161"/>
      <c r="L930" s="216"/>
      <c r="M930" s="161"/>
      <c r="N930" s="161"/>
      <c r="O930" s="161"/>
      <c r="P930" s="161"/>
      <c r="Q930" s="216"/>
      <c r="R930" s="169"/>
      <c r="S930" s="161"/>
      <c r="T930" s="169"/>
      <c r="U930" s="161"/>
      <c r="V930" s="163"/>
      <c r="W930" s="217"/>
      <c r="X930" s="161"/>
      <c r="Y930" s="161"/>
      <c r="Z930" s="245"/>
    </row>
    <row r="931" spans="4:26" s="101" customFormat="1" ht="11.25" customHeight="1" x14ac:dyDescent="0.25">
      <c r="D931" s="161"/>
      <c r="E931" s="162"/>
      <c r="F931" s="166"/>
      <c r="G931" s="162"/>
      <c r="H931" s="212"/>
      <c r="I931" s="166"/>
      <c r="J931" s="168"/>
      <c r="K931" s="161"/>
      <c r="L931" s="216"/>
      <c r="M931" s="161"/>
      <c r="N931" s="161"/>
      <c r="O931" s="161"/>
      <c r="P931" s="161"/>
      <c r="Q931" s="216"/>
      <c r="R931" s="169"/>
      <c r="S931" s="161"/>
      <c r="T931" s="169"/>
      <c r="U931" s="161"/>
      <c r="V931" s="163"/>
      <c r="W931" s="217"/>
      <c r="X931" s="161"/>
      <c r="Y931" s="161"/>
      <c r="Z931" s="245"/>
    </row>
    <row r="932" spans="4:26" s="101" customFormat="1" ht="11.25" customHeight="1" x14ac:dyDescent="0.25">
      <c r="D932" s="161"/>
      <c r="E932" s="162"/>
      <c r="F932" s="166"/>
      <c r="G932" s="162"/>
      <c r="H932" s="212"/>
      <c r="I932" s="166"/>
      <c r="J932" s="168"/>
      <c r="K932" s="161"/>
      <c r="L932" s="216"/>
      <c r="M932" s="161"/>
      <c r="N932" s="161"/>
      <c r="O932" s="161"/>
      <c r="P932" s="161"/>
      <c r="Q932" s="216"/>
      <c r="R932" s="169"/>
      <c r="S932" s="161"/>
      <c r="T932" s="169"/>
      <c r="U932" s="161"/>
      <c r="V932" s="163"/>
      <c r="W932" s="217"/>
      <c r="X932" s="161"/>
      <c r="Y932" s="161"/>
      <c r="Z932" s="245"/>
    </row>
    <row r="933" spans="4:26" s="101" customFormat="1" ht="11.25" customHeight="1" x14ac:dyDescent="0.25">
      <c r="D933" s="161"/>
      <c r="E933" s="162"/>
      <c r="F933" s="166"/>
      <c r="G933" s="162"/>
      <c r="H933" s="212"/>
      <c r="I933" s="166"/>
      <c r="J933" s="168"/>
      <c r="K933" s="161"/>
      <c r="L933" s="216"/>
      <c r="M933" s="161"/>
      <c r="N933" s="161"/>
      <c r="O933" s="161"/>
      <c r="P933" s="161"/>
      <c r="Q933" s="216"/>
      <c r="R933" s="169"/>
      <c r="S933" s="161"/>
      <c r="T933" s="169"/>
      <c r="U933" s="161"/>
      <c r="V933" s="163"/>
      <c r="W933" s="217"/>
      <c r="X933" s="161"/>
      <c r="Y933" s="161"/>
      <c r="Z933" s="245"/>
    </row>
    <row r="934" spans="4:26" s="101" customFormat="1" ht="11.25" customHeight="1" x14ac:dyDescent="0.25">
      <c r="D934" s="161"/>
      <c r="E934" s="162"/>
      <c r="F934" s="166"/>
      <c r="G934" s="162"/>
      <c r="H934" s="212"/>
      <c r="I934" s="166"/>
      <c r="J934" s="168"/>
      <c r="K934" s="161"/>
      <c r="L934" s="216"/>
      <c r="M934" s="161"/>
      <c r="N934" s="161"/>
      <c r="O934" s="161"/>
      <c r="P934" s="161"/>
      <c r="Q934" s="216"/>
      <c r="R934" s="169"/>
      <c r="S934" s="161"/>
      <c r="T934" s="169"/>
      <c r="U934" s="161"/>
      <c r="V934" s="163"/>
      <c r="W934" s="217"/>
      <c r="X934" s="161"/>
      <c r="Y934" s="161"/>
      <c r="Z934" s="245"/>
    </row>
    <row r="935" spans="4:26" s="101" customFormat="1" ht="11.25" customHeight="1" x14ac:dyDescent="0.25">
      <c r="D935" s="161"/>
      <c r="E935" s="162"/>
      <c r="F935" s="166"/>
      <c r="G935" s="162"/>
      <c r="H935" s="212"/>
      <c r="I935" s="166"/>
      <c r="J935" s="168"/>
      <c r="K935" s="161"/>
      <c r="L935" s="216"/>
      <c r="M935" s="161"/>
      <c r="N935" s="161"/>
      <c r="O935" s="161"/>
      <c r="P935" s="161"/>
      <c r="Q935" s="216"/>
      <c r="R935" s="169"/>
      <c r="S935" s="161"/>
      <c r="T935" s="169"/>
      <c r="U935" s="161"/>
      <c r="V935" s="163"/>
      <c r="W935" s="217"/>
      <c r="X935" s="161"/>
      <c r="Y935" s="161"/>
      <c r="Z935" s="245"/>
    </row>
    <row r="936" spans="4:26" s="101" customFormat="1" ht="11.25" customHeight="1" x14ac:dyDescent="0.25">
      <c r="D936" s="161"/>
      <c r="E936" s="162"/>
      <c r="F936" s="166"/>
      <c r="G936" s="162"/>
      <c r="H936" s="212"/>
      <c r="I936" s="166"/>
      <c r="J936" s="168"/>
      <c r="K936" s="161"/>
      <c r="L936" s="216"/>
      <c r="M936" s="161"/>
      <c r="N936" s="161"/>
      <c r="O936" s="161"/>
      <c r="P936" s="161"/>
      <c r="Q936" s="216"/>
      <c r="R936" s="169"/>
      <c r="S936" s="161"/>
      <c r="T936" s="169"/>
      <c r="U936" s="161"/>
      <c r="V936" s="163"/>
      <c r="W936" s="217"/>
      <c r="X936" s="161"/>
      <c r="Y936" s="161"/>
      <c r="Z936" s="245"/>
    </row>
    <row r="937" spans="4:26" s="101" customFormat="1" ht="11.25" customHeight="1" x14ac:dyDescent="0.25">
      <c r="D937" s="161"/>
      <c r="E937" s="162"/>
      <c r="F937" s="166"/>
      <c r="G937" s="162"/>
      <c r="H937" s="212"/>
      <c r="I937" s="166"/>
      <c r="J937" s="168"/>
      <c r="K937" s="161"/>
      <c r="L937" s="216"/>
      <c r="M937" s="161"/>
      <c r="N937" s="161"/>
      <c r="O937" s="161"/>
      <c r="P937" s="161"/>
      <c r="Q937" s="216"/>
      <c r="R937" s="169"/>
      <c r="S937" s="161"/>
      <c r="T937" s="169"/>
      <c r="U937" s="161"/>
      <c r="V937" s="163"/>
      <c r="W937" s="217"/>
      <c r="X937" s="161"/>
      <c r="Y937" s="161"/>
      <c r="Z937" s="245"/>
    </row>
    <row r="938" spans="4:26" s="101" customFormat="1" ht="11.25" customHeight="1" x14ac:dyDescent="0.25">
      <c r="D938" s="161"/>
      <c r="E938" s="162"/>
      <c r="F938" s="166"/>
      <c r="G938" s="162"/>
      <c r="H938" s="212"/>
      <c r="I938" s="166"/>
      <c r="J938" s="168"/>
      <c r="K938" s="161"/>
      <c r="L938" s="216"/>
      <c r="M938" s="161"/>
      <c r="N938" s="161"/>
      <c r="O938" s="161"/>
      <c r="P938" s="161"/>
      <c r="Q938" s="216"/>
      <c r="R938" s="169"/>
      <c r="S938" s="161"/>
      <c r="T938" s="169"/>
      <c r="U938" s="161"/>
      <c r="V938" s="163"/>
      <c r="W938" s="217"/>
      <c r="X938" s="161"/>
      <c r="Y938" s="161"/>
      <c r="Z938" s="245"/>
    </row>
  </sheetData>
  <hyperlinks>
    <hyperlink ref="C298" r:id="rId1" xr:uid="{00000000-0004-0000-0000-000000000000}"/>
  </hyperlinks>
  <pageMargins left="0.7" right="0.7" top="0.75" bottom="0.75" header="0.3" footer="0.3"/>
  <pageSetup scale="25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11"/>
  <sheetViews>
    <sheetView showGridLines="0" view="pageLayout" zoomScaleNormal="100" workbookViewId="0">
      <selection activeCell="A8" sqref="A8"/>
    </sheetView>
  </sheetViews>
  <sheetFormatPr defaultRowHeight="15" x14ac:dyDescent="0.25"/>
  <cols>
    <col min="1" max="1" width="54.7109375" customWidth="1"/>
    <col min="2" max="4" width="27.28515625" customWidth="1"/>
    <col min="5" max="5" width="0.7109375" customWidth="1"/>
  </cols>
  <sheetData>
    <row r="1" spans="1:4" ht="0.75" customHeight="1" x14ac:dyDescent="0.25"/>
    <row r="2" spans="1:4" ht="0.75" customHeight="1" x14ac:dyDescent="0.25"/>
    <row r="3" spans="1:4" ht="17.25" customHeight="1" x14ac:dyDescent="0.25">
      <c r="A3" s="623" t="s">
        <v>266</v>
      </c>
      <c r="B3" s="624"/>
      <c r="C3" s="624"/>
      <c r="D3" s="624"/>
    </row>
    <row r="4" spans="1:4" ht="3.6" customHeight="1" x14ac:dyDescent="0.25"/>
    <row r="5" spans="1:4" ht="22.5" x14ac:dyDescent="0.25">
      <c r="A5" s="11" t="s">
        <v>267</v>
      </c>
      <c r="B5" s="12" t="s">
        <v>268</v>
      </c>
      <c r="C5" s="12" t="s">
        <v>269</v>
      </c>
      <c r="D5" s="12" t="s">
        <v>270</v>
      </c>
    </row>
    <row r="6" spans="1:4" x14ac:dyDescent="0.25">
      <c r="A6" s="13" t="s">
        <v>271</v>
      </c>
      <c r="B6" s="14">
        <f>'BudCom Expense worksheet'!H3</f>
        <v>3555765</v>
      </c>
      <c r="C6" s="14">
        <f>'BudCom Expense worksheet'!L3</f>
        <v>3884125</v>
      </c>
      <c r="D6" s="14">
        <f>'BudCom Expense worksheet'!N3</f>
        <v>3807767</v>
      </c>
    </row>
    <row r="7" spans="1:4" x14ac:dyDescent="0.25">
      <c r="A7" s="13" t="s">
        <v>272</v>
      </c>
      <c r="B7" s="14"/>
      <c r="C7" s="14">
        <f>'MS-737 Warrant Articles'!F20</f>
        <v>127400</v>
      </c>
      <c r="D7" s="14">
        <f>'MS-737 Warrant Articles'!H20</f>
        <v>127400</v>
      </c>
    </row>
    <row r="8" spans="1:4" x14ac:dyDescent="0.25">
      <c r="A8" s="13" t="s">
        <v>273</v>
      </c>
      <c r="B8" s="14"/>
      <c r="C8" s="14">
        <f>'MS-737 Warrant Articles'!F45</f>
        <v>20041.27</v>
      </c>
      <c r="D8" s="14">
        <f>'MS-737 Warrant Articles'!H45</f>
        <v>20041.27</v>
      </c>
    </row>
    <row r="9" spans="1:4" x14ac:dyDescent="0.25">
      <c r="A9" s="13" t="s">
        <v>274</v>
      </c>
      <c r="B9" s="14"/>
      <c r="C9" s="14">
        <f>SUM(C6:C8)</f>
        <v>4031566.27</v>
      </c>
      <c r="D9" s="14">
        <f>SUM(D6:D8)</f>
        <v>3955208.27</v>
      </c>
    </row>
    <row r="10" spans="1:4" x14ac:dyDescent="0.25">
      <c r="A10" s="13" t="s">
        <v>275</v>
      </c>
      <c r="B10" s="14"/>
      <c r="C10" s="14">
        <f>'MS-737 Revenues'!E66</f>
        <v>1238529</v>
      </c>
      <c r="D10" s="14">
        <f>'MS-737 Revenues'!F66</f>
        <v>1127380</v>
      </c>
    </row>
    <row r="11" spans="1:4" x14ac:dyDescent="0.25">
      <c r="A11" s="13" t="s">
        <v>276</v>
      </c>
      <c r="B11" s="14"/>
      <c r="C11" s="14">
        <f>C9-C10</f>
        <v>2793037.27</v>
      </c>
      <c r="D11" s="14">
        <f>D9-D10</f>
        <v>2827828.27</v>
      </c>
    </row>
  </sheetData>
  <mergeCells count="1">
    <mergeCell ref="A3:D3"/>
  </mergeCells>
  <pageMargins left="0.45" right="0.45" top="0.5" bottom="0.85375000000000001" header="0.5" footer="0.5"/>
  <pageSetup scale="94" fitToHeight="0" orientation="landscape" r:id="rId1"/>
  <headerFooter alignWithMargins="0">
    <oddFooter xml:space="preserve">&amp;L&amp;"Arial,Regular"&amp;10 MS-737: Danville 2019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7"/>
  <sheetViews>
    <sheetView showGridLines="0" view="pageLayout" zoomScaleNormal="100" workbookViewId="0">
      <selection activeCell="E5" sqref="E5"/>
    </sheetView>
  </sheetViews>
  <sheetFormatPr defaultRowHeight="15" x14ac:dyDescent="0.25"/>
  <cols>
    <col min="1" max="1" width="22.85546875" customWidth="1"/>
    <col min="2" max="2" width="42.85546875" customWidth="1"/>
    <col min="3" max="3" width="7.28515625" customWidth="1"/>
    <col min="4" max="4" width="13.7109375" customWidth="1"/>
    <col min="5" max="5" width="27.42578125" customWidth="1"/>
    <col min="6" max="6" width="22.28515625" customWidth="1"/>
    <col min="7" max="7" width="0.7109375" customWidth="1"/>
  </cols>
  <sheetData>
    <row r="1" spans="1:6" ht="0.75" customHeight="1" x14ac:dyDescent="0.25"/>
    <row r="2" spans="1:6" ht="2.85" customHeight="1" x14ac:dyDescent="0.25"/>
    <row r="3" spans="1:6" ht="17.25" customHeight="1" x14ac:dyDescent="0.25">
      <c r="A3" s="623" t="s">
        <v>277</v>
      </c>
      <c r="B3" s="624"/>
      <c r="C3" s="624"/>
      <c r="D3" s="624"/>
      <c r="E3" s="624"/>
      <c r="F3" s="624"/>
    </row>
    <row r="4" spans="1:6" ht="12.75" customHeight="1" x14ac:dyDescent="0.25"/>
    <row r="5" spans="1:6" x14ac:dyDescent="0.25">
      <c r="B5" s="633" t="s">
        <v>278</v>
      </c>
      <c r="C5" s="630"/>
      <c r="D5" s="630"/>
      <c r="E5" s="15">
        <f>'BudCom Expense worksheet'!N3</f>
        <v>3807767</v>
      </c>
    </row>
    <row r="6" spans="1:6" x14ac:dyDescent="0.25">
      <c r="B6" s="633" t="s">
        <v>279</v>
      </c>
      <c r="C6" s="630"/>
      <c r="D6" s="630"/>
      <c r="E6" s="16" t="s">
        <v>8</v>
      </c>
    </row>
    <row r="7" spans="1:6" x14ac:dyDescent="0.25">
      <c r="B7" s="17" t="s">
        <v>280</v>
      </c>
      <c r="C7" s="18"/>
      <c r="D7" s="19"/>
      <c r="E7" s="20">
        <v>0</v>
      </c>
    </row>
    <row r="8" spans="1:6" x14ac:dyDescent="0.25">
      <c r="B8" s="17" t="s">
        <v>281</v>
      </c>
      <c r="C8" s="18"/>
      <c r="D8" s="19"/>
      <c r="E8" s="20">
        <v>0</v>
      </c>
    </row>
    <row r="9" spans="1:6" x14ac:dyDescent="0.25">
      <c r="B9" s="634" t="s">
        <v>282</v>
      </c>
      <c r="C9" s="624"/>
      <c r="D9" s="624"/>
      <c r="E9" s="20">
        <v>0</v>
      </c>
    </row>
    <row r="10" spans="1:6" x14ac:dyDescent="0.25">
      <c r="B10" s="634" t="s">
        <v>283</v>
      </c>
      <c r="C10" s="624"/>
      <c r="D10" s="624"/>
      <c r="E10" s="20">
        <v>0</v>
      </c>
    </row>
    <row r="11" spans="1:6" x14ac:dyDescent="0.25">
      <c r="B11" s="635" t="s">
        <v>284</v>
      </c>
      <c r="C11" s="636"/>
      <c r="D11" s="636"/>
      <c r="E11" s="21">
        <f>SUM(E7:E10)</f>
        <v>0</v>
      </c>
    </row>
    <row r="12" spans="1:6" x14ac:dyDescent="0.25">
      <c r="B12" s="637" t="s">
        <v>285</v>
      </c>
      <c r="C12" s="624"/>
      <c r="D12" s="624"/>
      <c r="E12" s="22">
        <f>E5-E11</f>
        <v>3807767</v>
      </c>
    </row>
    <row r="13" spans="1:6" x14ac:dyDescent="0.25">
      <c r="B13" s="638" t="s">
        <v>286</v>
      </c>
      <c r="C13" s="636"/>
      <c r="D13" s="636"/>
      <c r="E13" s="21">
        <f>E12*0.1</f>
        <v>380776.7</v>
      </c>
    </row>
    <row r="14" spans="1:6" x14ac:dyDescent="0.25">
      <c r="B14" s="639" t="s">
        <v>8</v>
      </c>
      <c r="C14" s="624"/>
      <c r="D14" s="624"/>
      <c r="E14" s="23" t="s">
        <v>8</v>
      </c>
    </row>
    <row r="15" spans="1:6" x14ac:dyDescent="0.25">
      <c r="B15" s="633" t="s">
        <v>287</v>
      </c>
      <c r="C15" s="630"/>
      <c r="D15" s="630"/>
      <c r="E15" s="16" t="s">
        <v>8</v>
      </c>
    </row>
    <row r="16" spans="1:6" x14ac:dyDescent="0.25">
      <c r="B16" s="640" t="s">
        <v>288</v>
      </c>
      <c r="C16" s="624"/>
      <c r="D16" s="624"/>
      <c r="E16" s="20">
        <v>0</v>
      </c>
    </row>
    <row r="17" spans="2:5" x14ac:dyDescent="0.25">
      <c r="B17" s="640" t="s">
        <v>289</v>
      </c>
      <c r="C17" s="624"/>
      <c r="D17" s="624"/>
      <c r="E17" s="20">
        <v>0</v>
      </c>
    </row>
    <row r="18" spans="2:5" x14ac:dyDescent="0.25">
      <c r="B18" s="638" t="s">
        <v>290</v>
      </c>
      <c r="C18" s="636"/>
      <c r="D18" s="636"/>
      <c r="E18" s="21">
        <f>E16-E17</f>
        <v>0</v>
      </c>
    </row>
    <row r="19" spans="2:5" x14ac:dyDescent="0.25">
      <c r="B19" s="639" t="s">
        <v>8</v>
      </c>
      <c r="C19" s="624"/>
      <c r="D19" s="624"/>
      <c r="E19" s="23" t="s">
        <v>8</v>
      </c>
    </row>
    <row r="20" spans="2:5" x14ac:dyDescent="0.25">
      <c r="B20" s="633" t="s">
        <v>291</v>
      </c>
      <c r="C20" s="630"/>
      <c r="D20" s="630"/>
      <c r="E20" s="16" t="s">
        <v>8</v>
      </c>
    </row>
    <row r="21" spans="2:5" x14ac:dyDescent="0.25">
      <c r="B21" s="640" t="s">
        <v>292</v>
      </c>
      <c r="C21" s="624"/>
      <c r="D21" s="624"/>
      <c r="E21" s="20">
        <v>0</v>
      </c>
    </row>
    <row r="22" spans="2:5" x14ac:dyDescent="0.25">
      <c r="B22" s="640" t="s">
        <v>293</v>
      </c>
      <c r="C22" s="624"/>
      <c r="D22" s="624"/>
      <c r="E22" s="20">
        <v>0</v>
      </c>
    </row>
    <row r="23" spans="2:5" x14ac:dyDescent="0.25">
      <c r="B23" s="638" t="s">
        <v>294</v>
      </c>
      <c r="C23" s="636"/>
      <c r="D23" s="636"/>
      <c r="E23" s="21">
        <f>E21-E22</f>
        <v>0</v>
      </c>
    </row>
    <row r="24" spans="2:5" x14ac:dyDescent="0.25">
      <c r="B24" s="639" t="s">
        <v>8</v>
      </c>
      <c r="C24" s="624"/>
      <c r="D24" s="624"/>
      <c r="E24" s="23" t="s">
        <v>8</v>
      </c>
    </row>
    <row r="25" spans="2:5" x14ac:dyDescent="0.25">
      <c r="B25" s="643" t="s">
        <v>295</v>
      </c>
      <c r="C25" s="642"/>
      <c r="D25" s="642"/>
      <c r="E25" s="24">
        <v>0</v>
      </c>
    </row>
    <row r="26" spans="2:5" x14ac:dyDescent="0.25">
      <c r="B26" s="639" t="s">
        <v>8</v>
      </c>
      <c r="C26" s="624"/>
      <c r="D26" s="624"/>
      <c r="E26" s="25" t="s">
        <v>8</v>
      </c>
    </row>
    <row r="27" spans="2:5" ht="42" customHeight="1" x14ac:dyDescent="0.25">
      <c r="B27" s="641" t="s">
        <v>1186</v>
      </c>
      <c r="C27" s="642"/>
      <c r="D27" s="642"/>
      <c r="E27" s="24">
        <f>E5+E13+E18+E23+E25</f>
        <v>4188543.7</v>
      </c>
    </row>
  </sheetData>
  <mergeCells count="22">
    <mergeCell ref="B26:D26"/>
    <mergeCell ref="B27:D27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A3:F3"/>
    <mergeCell ref="B5:D5"/>
    <mergeCell ref="B6:D6"/>
    <mergeCell ref="B9:D9"/>
    <mergeCell ref="B10:D10"/>
  </mergeCells>
  <pageMargins left="0.45" right="0.45" top="0.5" bottom="0.85375000000000001" header="0.5" footer="0.5"/>
  <pageSetup scale="94" fitToHeight="0" orientation="landscape" r:id="rId1"/>
  <headerFooter alignWithMargins="0">
    <oddFooter>&amp;L&amp;"Arial,Regular"&amp;10 MS-737: Danville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24"/>
  <sheetViews>
    <sheetView tabSelected="1" zoomScale="120" zoomScaleNormal="120" zoomScaleSheetLayoutView="120" workbookViewId="0">
      <pane ySplit="1440" activePane="bottomLeft"/>
      <selection activeCell="S1" sqref="S1:AF1048576"/>
      <selection pane="bottomLeft"/>
    </sheetView>
  </sheetViews>
  <sheetFormatPr defaultColWidth="9.140625" defaultRowHeight="11.25" x14ac:dyDescent="0.25"/>
  <cols>
    <col min="1" max="1" width="2.7109375" style="101" customWidth="1"/>
    <col min="2" max="2" width="7.42578125" style="101" customWidth="1"/>
    <col min="3" max="3" width="2.7109375" style="101" customWidth="1"/>
    <col min="4" max="4" width="34.140625" style="101" customWidth="1"/>
    <col min="5" max="6" width="18.5703125" style="161" hidden="1" customWidth="1"/>
    <col min="7" max="7" width="16.140625" style="161" hidden="1" customWidth="1"/>
    <col min="8" max="8" width="13.42578125" style="162" customWidth="1"/>
    <col min="9" max="9" width="12.5703125" style="162" hidden="1" customWidth="1"/>
    <col min="10" max="10" width="7.7109375" style="163" hidden="1" customWidth="1"/>
    <col min="11" max="11" width="15.140625" style="162" hidden="1" customWidth="1"/>
    <col min="12" max="12" width="15.140625" style="162" customWidth="1"/>
    <col min="13" max="13" width="13.28515625" style="162" hidden="1" customWidth="1"/>
    <col min="14" max="14" width="16.28515625" style="162" bestFit="1" customWidth="1"/>
    <col min="15" max="15" width="15.140625" style="164" hidden="1" customWidth="1"/>
    <col min="16" max="16" width="11.7109375" style="162" hidden="1" customWidth="1"/>
    <col min="17" max="17" width="15.42578125" style="162" customWidth="1"/>
    <col min="18" max="18" width="18.140625" style="162" customWidth="1"/>
    <col min="19" max="23" width="14.7109375" style="206" hidden="1" customWidth="1"/>
    <col min="24" max="25" width="14.7109375" style="100" hidden="1" customWidth="1"/>
    <col min="26" max="32" width="6.85546875" style="100" hidden="1" customWidth="1"/>
    <col min="33" max="36" width="6.85546875" style="100" bestFit="1" customWidth="1"/>
    <col min="37" max="45" width="9.140625" style="100" customWidth="1"/>
    <col min="46" max="46" width="9.140625" style="100"/>
    <col min="47" max="47" width="9.85546875" style="100" bestFit="1" customWidth="1"/>
    <col min="48" max="48" width="12.5703125" style="100" customWidth="1"/>
    <col min="49" max="16384" width="9.140625" style="100"/>
  </cols>
  <sheetData>
    <row r="1" spans="1:48" ht="11.25" customHeight="1" x14ac:dyDescent="0.25">
      <c r="A1" s="100"/>
      <c r="B1" s="100"/>
      <c r="C1" s="100"/>
      <c r="D1" s="100"/>
      <c r="E1" s="473" t="s">
        <v>1258</v>
      </c>
      <c r="F1" s="473" t="s">
        <v>1323</v>
      </c>
      <c r="G1" s="436" t="s">
        <v>1324</v>
      </c>
      <c r="H1" s="102" t="s">
        <v>1325</v>
      </c>
      <c r="I1" s="474" t="s">
        <v>1248</v>
      </c>
      <c r="J1" s="475"/>
      <c r="K1" s="103" t="s">
        <v>1326</v>
      </c>
      <c r="L1" s="104" t="s">
        <v>1326</v>
      </c>
      <c r="M1" s="102" t="s">
        <v>1183</v>
      </c>
      <c r="N1" s="105" t="s">
        <v>1383</v>
      </c>
      <c r="O1" s="106" t="s">
        <v>1215</v>
      </c>
      <c r="P1" s="102" t="s">
        <v>561</v>
      </c>
      <c r="Q1" s="102" t="s">
        <v>1327</v>
      </c>
      <c r="R1" s="506" t="s">
        <v>1374</v>
      </c>
      <c r="S1" s="205"/>
      <c r="T1" s="205"/>
      <c r="U1" s="205"/>
    </row>
    <row r="2" spans="1:48" x14ac:dyDescent="0.25">
      <c r="A2" s="100"/>
      <c r="B2" s="100"/>
      <c r="C2" s="100"/>
      <c r="D2" s="100"/>
      <c r="E2" s="476"/>
      <c r="F2" s="476"/>
      <c r="G2" s="449">
        <f>'BudCom Revenue worksheet'!D3</f>
        <v>44206</v>
      </c>
      <c r="H2" s="107" t="s">
        <v>1249</v>
      </c>
      <c r="I2" s="477" t="s">
        <v>1250</v>
      </c>
      <c r="J2" s="478" t="s">
        <v>1251</v>
      </c>
      <c r="K2" s="108" t="s">
        <v>562</v>
      </c>
      <c r="L2" s="109" t="s">
        <v>560</v>
      </c>
      <c r="M2" s="107" t="s">
        <v>1228</v>
      </c>
      <c r="N2" s="110" t="s">
        <v>1382</v>
      </c>
      <c r="O2" s="111" t="s">
        <v>1216</v>
      </c>
      <c r="P2" s="107" t="s">
        <v>1228</v>
      </c>
      <c r="Q2" s="107" t="s">
        <v>563</v>
      </c>
      <c r="R2" s="107" t="s">
        <v>1373</v>
      </c>
      <c r="S2" s="207"/>
    </row>
    <row r="3" spans="1:48" ht="11.25" customHeight="1" x14ac:dyDescent="0.25">
      <c r="A3" s="100" t="s">
        <v>1147</v>
      </c>
      <c r="B3" s="100"/>
      <c r="C3" s="100"/>
      <c r="D3" s="100"/>
      <c r="E3" s="181">
        <f>E46+E84+E138+E145+E155+E170+E195+E222+E232+E238+E244+E258+E325+E331+E374+E397+E413+E421+E478+E485+E491+E510+E531+E570+E581+E624+E630+E642+E661+E674+E686</f>
        <v>3121650.6299999994</v>
      </c>
      <c r="F3" s="181">
        <f>F46+F84+F138+F145+F155+F170+F195+F222+F232+F238+F244+F258+F325+F331+F374+F397+F413+F421+F478+F485+F491+F510+F531+F570+F581+F624+F630+F642+F661+F674+F686</f>
        <v>3285902.3330000001</v>
      </c>
      <c r="G3" s="112">
        <f>G46+G84+G138+G145+G155+G170+G195+G222+G232+G238+G244+G258+G325+G331+G374+G397+G413+G421+G478+G485+G491+G510+G531+G570+G581+G624+G630+G642+G661+G674+G686</f>
        <v>3289541.91</v>
      </c>
      <c r="H3" s="113">
        <f>H46+H84+H138+H145+H155+H170+H195+H222+H232+H238+H244+H258+H325+H331+H374+H397+H413+H421+H478+H485+H491+H510+H531+H570+H581+H624+H630+H642+H661+H674+H686</f>
        <v>3555765</v>
      </c>
      <c r="I3" s="479">
        <f>H3-G3</f>
        <v>266223.08999999985</v>
      </c>
      <c r="J3" s="480">
        <f>IF((H3=0),"---",(G3/H3))</f>
        <v>0.92512916629754782</v>
      </c>
      <c r="K3" s="113">
        <f>K46+K84+K138+K145+K155+K170+K195+K222+K232+K238+K244+K258+K325+K331+K374+K397+K413+K421+K478+K485+K491+K510+K531+K570+K581+K624+K630+K642+K661+K674+K686</f>
        <v>3877499.24</v>
      </c>
      <c r="L3" s="113">
        <f>L46+L84+L138+L145+L155+L170+L195+L222+L232+L238+L244+L258+L325+L331+L374+L397+L413+L421+L478+L485+L491+L510+L531+L570+L581+L624+L630+L642+L661+L674+L686</f>
        <v>3884125</v>
      </c>
      <c r="M3" s="113">
        <f>K3-L3</f>
        <v>-6625.7599999997765</v>
      </c>
      <c r="N3" s="113">
        <f>N46+N84+N138+N145+N155+N170+N195+N222+N232+N238+N244+N258+N325+N331+N374+N397+N413+N421+N478+N485+N491+N510+N531+N570+N581+N624+N630+N642+N661+N674+N686</f>
        <v>3807767</v>
      </c>
      <c r="O3" s="114"/>
      <c r="P3" s="113">
        <f>L3-N3</f>
        <v>76358</v>
      </c>
      <c r="Q3" s="113">
        <f>Q46+Q84+Q138+Q145+Q155+Q170+Q195+Q222+Q232+Q238+Q244+Q258+Q325+Q331+Q374+Q397+Q413+Q421+Q478+Q485+Q491+Q510+Q531+Q570+Q581+Q624+Q630+Q642+Q661+Q674+Q686</f>
        <v>3774605</v>
      </c>
      <c r="R3" s="113">
        <f>N3-Q3</f>
        <v>33162</v>
      </c>
      <c r="S3" s="207"/>
      <c r="AV3" s="116"/>
    </row>
    <row r="4" spans="1:48" ht="11.25" customHeight="1" x14ac:dyDescent="0.25">
      <c r="A4" s="100" t="s">
        <v>1185</v>
      </c>
      <c r="B4" s="100"/>
      <c r="C4" s="100"/>
      <c r="D4" s="100"/>
      <c r="E4" s="182">
        <f>E3+E809</f>
        <v>3121650.6299999994</v>
      </c>
      <c r="F4" s="182">
        <f>F3+F809</f>
        <v>3285902.3330000001</v>
      </c>
      <c r="G4" s="117">
        <f>G3+G809</f>
        <v>3289541.91</v>
      </c>
      <c r="H4" s="118">
        <f>H3+H809</f>
        <v>3555765</v>
      </c>
      <c r="I4" s="119">
        <f>H4-G4</f>
        <v>266223.08999999985</v>
      </c>
      <c r="J4" s="120">
        <f>IF((H4=0),"---",(G4/H4))</f>
        <v>0.92512916629754782</v>
      </c>
      <c r="K4" s="118">
        <f>K3+K809</f>
        <v>4024940.5100000002</v>
      </c>
      <c r="L4" s="118">
        <f>L3+L809</f>
        <v>4031566.27</v>
      </c>
      <c r="M4" s="118">
        <f>M3+M809</f>
        <v>-6625.7599999997765</v>
      </c>
      <c r="N4" s="118">
        <f>N3+N809</f>
        <v>3955208.27</v>
      </c>
      <c r="O4" s="106"/>
      <c r="P4" s="118">
        <f>L4-N4</f>
        <v>76358</v>
      </c>
      <c r="Q4" s="118"/>
      <c r="R4" s="118"/>
      <c r="S4" s="207"/>
      <c r="AT4" s="116"/>
    </row>
    <row r="5" spans="1:48" ht="11.25" customHeight="1" x14ac:dyDescent="0.25">
      <c r="A5" s="100"/>
      <c r="B5" s="100"/>
      <c r="C5" s="100"/>
      <c r="D5" s="100"/>
      <c r="E5" s="183"/>
      <c r="F5" s="183"/>
      <c r="G5" s="117"/>
      <c r="H5" s="118"/>
      <c r="I5" s="119"/>
      <c r="J5" s="120"/>
      <c r="K5" s="118"/>
      <c r="L5" s="118"/>
      <c r="M5" s="118"/>
      <c r="N5" s="118"/>
      <c r="P5" s="118"/>
      <c r="Q5" s="118"/>
      <c r="R5" s="118"/>
      <c r="S5" s="207"/>
    </row>
    <row r="6" spans="1:48" ht="11.25" customHeight="1" x14ac:dyDescent="0.25">
      <c r="A6" s="100" t="s">
        <v>564</v>
      </c>
      <c r="B6" s="100"/>
      <c r="C6" s="100"/>
      <c r="D6" s="100"/>
      <c r="E6" s="183"/>
      <c r="F6" s="183"/>
      <c r="G6" s="117"/>
      <c r="H6" s="118"/>
      <c r="I6" s="119"/>
      <c r="J6" s="120"/>
      <c r="K6" s="198"/>
      <c r="L6" s="408"/>
      <c r="M6" s="118"/>
      <c r="N6" s="427"/>
      <c r="O6" s="106">
        <v>44194</v>
      </c>
      <c r="P6" s="118"/>
      <c r="Q6" s="150"/>
      <c r="R6" s="118"/>
      <c r="S6" s="207"/>
    </row>
    <row r="7" spans="1:48" ht="11.25" customHeight="1" x14ac:dyDescent="0.25">
      <c r="A7" s="100"/>
      <c r="B7" s="100" t="s">
        <v>565</v>
      </c>
      <c r="C7" s="100"/>
      <c r="D7" s="100"/>
      <c r="E7" s="183"/>
      <c r="F7" s="183"/>
      <c r="G7" s="117"/>
      <c r="H7" s="118"/>
      <c r="I7" s="119"/>
      <c r="J7" s="120"/>
      <c r="K7" s="198"/>
      <c r="L7" s="408"/>
      <c r="M7" s="118"/>
      <c r="N7" s="427"/>
      <c r="O7" s="106">
        <v>44194</v>
      </c>
      <c r="P7" s="118"/>
      <c r="Q7" s="150"/>
      <c r="R7" s="118"/>
      <c r="S7" s="207"/>
    </row>
    <row r="8" spans="1:48" ht="11.25" customHeight="1" x14ac:dyDescent="0.2">
      <c r="A8" s="100"/>
      <c r="B8" s="100"/>
      <c r="C8" s="101" t="s">
        <v>567</v>
      </c>
      <c r="E8" s="184">
        <v>68770.41</v>
      </c>
      <c r="F8" s="184">
        <v>70897.070000000007</v>
      </c>
      <c r="G8" s="437">
        <v>60455.82</v>
      </c>
      <c r="H8" s="118">
        <v>71053</v>
      </c>
      <c r="I8" s="119">
        <f t="shared" ref="I8:I33" si="0">H8-G8</f>
        <v>10597.18</v>
      </c>
      <c r="J8" s="120">
        <f t="shared" ref="J8:J12" si="1">IF((H8=0),"---",(G8/H8))</f>
        <v>0.8508552770467116</v>
      </c>
      <c r="K8" s="198">
        <v>33900</v>
      </c>
      <c r="L8" s="408">
        <v>33900</v>
      </c>
      <c r="M8" s="118">
        <f>K8-L8</f>
        <v>0</v>
      </c>
      <c r="N8" s="427">
        <v>33900</v>
      </c>
      <c r="O8" s="106">
        <v>44194</v>
      </c>
      <c r="P8" s="118">
        <f t="shared" ref="P8:P45" si="2">L8-N8</f>
        <v>0</v>
      </c>
      <c r="Q8" s="150">
        <v>33900</v>
      </c>
      <c r="R8" s="118">
        <f t="shared" ref="R8:R67" si="3">N8-Q8</f>
        <v>0</v>
      </c>
      <c r="S8" s="207"/>
    </row>
    <row r="9" spans="1:48" ht="11.25" customHeight="1" x14ac:dyDescent="0.2">
      <c r="A9" s="100"/>
      <c r="B9" s="100"/>
      <c r="C9" s="101" t="s">
        <v>568</v>
      </c>
      <c r="E9" s="184">
        <v>42029.74</v>
      </c>
      <c r="F9" s="184">
        <v>43017.7</v>
      </c>
      <c r="G9" s="437">
        <v>47183.75</v>
      </c>
      <c r="H9" s="118">
        <v>45500</v>
      </c>
      <c r="I9" s="119">
        <f t="shared" si="0"/>
        <v>-1683.75</v>
      </c>
      <c r="J9" s="120">
        <f t="shared" si="1"/>
        <v>1.0370054945054945</v>
      </c>
      <c r="K9" s="198">
        <v>35272</v>
      </c>
      <c r="L9" s="408">
        <v>35272</v>
      </c>
      <c r="M9" s="118">
        <f t="shared" ref="M9:M36" si="4">K9-L9</f>
        <v>0</v>
      </c>
      <c r="N9" s="427">
        <v>35272</v>
      </c>
      <c r="O9" s="106">
        <v>44194</v>
      </c>
      <c r="P9" s="118">
        <f t="shared" si="2"/>
        <v>0</v>
      </c>
      <c r="Q9" s="150">
        <v>35272</v>
      </c>
      <c r="R9" s="118">
        <f t="shared" si="3"/>
        <v>0</v>
      </c>
      <c r="S9" s="207"/>
    </row>
    <row r="10" spans="1:48" ht="11.25" customHeight="1" x14ac:dyDescent="0.2">
      <c r="A10" s="100"/>
      <c r="B10" s="100"/>
      <c r="C10" s="101" t="s">
        <v>1167</v>
      </c>
      <c r="E10" s="184">
        <v>2906.19</v>
      </c>
      <c r="F10" s="184">
        <v>5086.55</v>
      </c>
      <c r="G10" s="437">
        <v>9604.67</v>
      </c>
      <c r="H10" s="118">
        <v>5000</v>
      </c>
      <c r="I10" s="119">
        <f t="shared" si="0"/>
        <v>-4604.67</v>
      </c>
      <c r="J10" s="120">
        <f t="shared" si="1"/>
        <v>1.9209339999999999</v>
      </c>
      <c r="K10" s="198">
        <v>8000</v>
      </c>
      <c r="L10" s="408">
        <v>8000</v>
      </c>
      <c r="M10" s="118">
        <f t="shared" si="4"/>
        <v>0</v>
      </c>
      <c r="N10" s="427">
        <v>8000</v>
      </c>
      <c r="O10" s="106">
        <v>44194</v>
      </c>
      <c r="P10" s="118">
        <f t="shared" si="2"/>
        <v>0</v>
      </c>
      <c r="Q10" s="150">
        <v>8000</v>
      </c>
      <c r="R10" s="118">
        <f t="shared" si="3"/>
        <v>0</v>
      </c>
      <c r="S10" s="207"/>
    </row>
    <row r="11" spans="1:48" ht="11.25" customHeight="1" x14ac:dyDescent="0.2">
      <c r="A11" s="100"/>
      <c r="B11" s="100"/>
      <c r="C11" s="101" t="s">
        <v>1328</v>
      </c>
      <c r="E11" s="184"/>
      <c r="F11" s="184"/>
      <c r="G11" s="437">
        <v>24358.75</v>
      </c>
      <c r="H11" s="118">
        <v>0</v>
      </c>
      <c r="I11" s="119">
        <f t="shared" ref="I11" si="5">H11-G11</f>
        <v>-24358.75</v>
      </c>
      <c r="J11" s="120" t="str">
        <f t="shared" ref="J11" si="6">IF((H11=0),"---",(G11/H11))</f>
        <v>---</v>
      </c>
      <c r="K11" s="198">
        <v>55162</v>
      </c>
      <c r="L11" s="408">
        <v>55162</v>
      </c>
      <c r="M11" s="118">
        <f t="shared" ref="M11" si="7">K11-L11</f>
        <v>0</v>
      </c>
      <c r="N11" s="427">
        <v>55162</v>
      </c>
      <c r="O11" s="106">
        <v>44194</v>
      </c>
      <c r="P11" s="118">
        <f t="shared" ref="P11" si="8">L11-N11</f>
        <v>0</v>
      </c>
      <c r="Q11" s="150">
        <v>55162</v>
      </c>
      <c r="R11" s="118">
        <f t="shared" si="3"/>
        <v>0</v>
      </c>
      <c r="S11" s="207"/>
    </row>
    <row r="12" spans="1:48" ht="11.25" customHeight="1" x14ac:dyDescent="0.2">
      <c r="A12" s="100"/>
      <c r="B12" s="100"/>
      <c r="C12" s="101" t="s">
        <v>569</v>
      </c>
      <c r="E12" s="184">
        <v>15978.4</v>
      </c>
      <c r="F12" s="184">
        <v>16020.22</v>
      </c>
      <c r="G12" s="437">
        <v>16026.5</v>
      </c>
      <c r="H12" s="118">
        <v>16678</v>
      </c>
      <c r="I12" s="119">
        <f t="shared" si="0"/>
        <v>651.5</v>
      </c>
      <c r="J12" s="120">
        <f t="shared" si="1"/>
        <v>0.96093656313706677</v>
      </c>
      <c r="K12" s="198">
        <v>17012</v>
      </c>
      <c r="L12" s="408">
        <v>17012</v>
      </c>
      <c r="M12" s="118">
        <f t="shared" si="4"/>
        <v>0</v>
      </c>
      <c r="N12" s="427">
        <v>17012</v>
      </c>
      <c r="O12" s="106">
        <v>44194</v>
      </c>
      <c r="P12" s="118">
        <f t="shared" si="2"/>
        <v>0</v>
      </c>
      <c r="Q12" s="150">
        <v>17012</v>
      </c>
      <c r="R12" s="118">
        <f t="shared" si="3"/>
        <v>0</v>
      </c>
      <c r="S12" s="207"/>
    </row>
    <row r="13" spans="1:48" ht="11.25" customHeight="1" x14ac:dyDescent="0.2">
      <c r="A13" s="100"/>
      <c r="B13" s="100"/>
      <c r="C13" s="101" t="s">
        <v>570</v>
      </c>
      <c r="E13" s="184"/>
      <c r="F13" s="184"/>
      <c r="G13" s="437">
        <v>0</v>
      </c>
      <c r="H13" s="118">
        <f>B13*1.015</f>
        <v>0</v>
      </c>
      <c r="I13" s="119">
        <f t="shared" si="0"/>
        <v>0</v>
      </c>
      <c r="J13" s="120" t="str">
        <f t="shared" ref="J13:J33" si="9">IF((H13=0),"---",(G13/H13))</f>
        <v>---</v>
      </c>
      <c r="K13" s="198">
        <v>0</v>
      </c>
      <c r="L13" s="408">
        <v>0</v>
      </c>
      <c r="M13" s="118">
        <f t="shared" si="4"/>
        <v>0</v>
      </c>
      <c r="N13" s="428">
        <v>0</v>
      </c>
      <c r="O13" s="106">
        <v>44194</v>
      </c>
      <c r="P13" s="118">
        <f t="shared" si="2"/>
        <v>0</v>
      </c>
      <c r="Q13" s="405">
        <v>0</v>
      </c>
      <c r="R13" s="401">
        <f t="shared" si="3"/>
        <v>0</v>
      </c>
      <c r="S13" s="207"/>
    </row>
    <row r="14" spans="1:48" ht="11.25" customHeight="1" x14ac:dyDescent="0.2">
      <c r="A14" s="100"/>
      <c r="B14" s="100"/>
      <c r="C14" s="101" t="s">
        <v>571</v>
      </c>
      <c r="E14" s="184"/>
      <c r="F14" s="184"/>
      <c r="G14" s="437">
        <v>0</v>
      </c>
      <c r="H14" s="118">
        <f>B14*1.015</f>
        <v>0</v>
      </c>
      <c r="I14" s="119">
        <f t="shared" si="0"/>
        <v>0</v>
      </c>
      <c r="J14" s="120" t="str">
        <f t="shared" si="9"/>
        <v>---</v>
      </c>
      <c r="K14" s="198">
        <v>0</v>
      </c>
      <c r="L14" s="408">
        <v>0</v>
      </c>
      <c r="M14" s="118">
        <f t="shared" si="4"/>
        <v>0</v>
      </c>
      <c r="N14" s="428">
        <v>0</v>
      </c>
      <c r="O14" s="106">
        <v>44194</v>
      </c>
      <c r="P14" s="118">
        <f t="shared" si="2"/>
        <v>0</v>
      </c>
      <c r="Q14" s="405">
        <v>0</v>
      </c>
      <c r="R14" s="401">
        <f t="shared" si="3"/>
        <v>0</v>
      </c>
      <c r="S14" s="207"/>
    </row>
    <row r="15" spans="1:48" ht="11.25" customHeight="1" x14ac:dyDescent="0.2">
      <c r="A15" s="100"/>
      <c r="B15" s="100"/>
      <c r="C15" s="101" t="s">
        <v>572</v>
      </c>
      <c r="E15" s="184">
        <v>8021.44</v>
      </c>
      <c r="F15" s="184">
        <v>8313.5400000000009</v>
      </c>
      <c r="G15" s="437">
        <v>8234.4699999999993</v>
      </c>
      <c r="H15" s="118">
        <v>8000</v>
      </c>
      <c r="I15" s="119">
        <f t="shared" si="0"/>
        <v>-234.46999999999935</v>
      </c>
      <c r="J15" s="120">
        <f t="shared" si="9"/>
        <v>1.02930875</v>
      </c>
      <c r="K15" s="198">
        <v>8000</v>
      </c>
      <c r="L15" s="408">
        <v>8000</v>
      </c>
      <c r="M15" s="118">
        <f t="shared" si="4"/>
        <v>0</v>
      </c>
      <c r="N15" s="427">
        <v>8000</v>
      </c>
      <c r="O15" s="106">
        <v>44194</v>
      </c>
      <c r="P15" s="118">
        <f t="shared" si="2"/>
        <v>0</v>
      </c>
      <c r="Q15" s="150">
        <v>8000</v>
      </c>
      <c r="R15" s="118">
        <f t="shared" si="3"/>
        <v>0</v>
      </c>
      <c r="S15" s="207"/>
    </row>
    <row r="16" spans="1:48" ht="11.25" customHeight="1" x14ac:dyDescent="0.2">
      <c r="A16" s="100"/>
      <c r="B16" s="100"/>
      <c r="C16" s="101" t="s">
        <v>573</v>
      </c>
      <c r="E16" s="184">
        <v>5283</v>
      </c>
      <c r="F16" s="184">
        <v>5433.54</v>
      </c>
      <c r="G16" s="437">
        <v>9837.9500000000007</v>
      </c>
      <c r="H16" s="118">
        <v>9318</v>
      </c>
      <c r="I16" s="119">
        <f t="shared" si="0"/>
        <v>-519.95000000000073</v>
      </c>
      <c r="J16" s="120">
        <f t="shared" si="9"/>
        <v>1.0558006009873364</v>
      </c>
      <c r="K16" s="150">
        <v>12000</v>
      </c>
      <c r="L16" s="150">
        <v>12000</v>
      </c>
      <c r="M16" s="150">
        <f t="shared" si="4"/>
        <v>0</v>
      </c>
      <c r="N16" s="405">
        <v>10000</v>
      </c>
      <c r="O16" s="106">
        <v>44194</v>
      </c>
      <c r="P16" s="118">
        <f t="shared" si="2"/>
        <v>2000</v>
      </c>
      <c r="Q16" s="405">
        <v>10000</v>
      </c>
      <c r="R16" s="401">
        <f t="shared" si="3"/>
        <v>0</v>
      </c>
      <c r="S16" s="207"/>
    </row>
    <row r="17" spans="1:19" ht="11.25" customHeight="1" x14ac:dyDescent="0.2">
      <c r="A17" s="100"/>
      <c r="B17" s="100"/>
      <c r="C17" s="101" t="s">
        <v>574</v>
      </c>
      <c r="E17" s="184">
        <v>3255</v>
      </c>
      <c r="F17" s="184">
        <v>19736.080000000002</v>
      </c>
      <c r="G17" s="437">
        <v>5896.71</v>
      </c>
      <c r="H17" s="118">
        <v>5000</v>
      </c>
      <c r="I17" s="119">
        <f t="shared" si="0"/>
        <v>-896.71</v>
      </c>
      <c r="J17" s="120">
        <f t="shared" si="9"/>
        <v>1.1793420000000001</v>
      </c>
      <c r="K17" s="198">
        <v>5500</v>
      </c>
      <c r="L17" s="408">
        <v>5500</v>
      </c>
      <c r="M17" s="118">
        <f t="shared" si="4"/>
        <v>0</v>
      </c>
      <c r="N17" s="427">
        <v>5500</v>
      </c>
      <c r="O17" s="106">
        <v>44194</v>
      </c>
      <c r="P17" s="118">
        <f t="shared" si="2"/>
        <v>0</v>
      </c>
      <c r="Q17" s="150">
        <v>5500</v>
      </c>
      <c r="R17" s="118">
        <f t="shared" si="3"/>
        <v>0</v>
      </c>
      <c r="S17" s="207"/>
    </row>
    <row r="18" spans="1:19" ht="11.25" customHeight="1" x14ac:dyDescent="0.2">
      <c r="A18" s="100"/>
      <c r="B18" s="100"/>
      <c r="C18" s="101" t="s">
        <v>575</v>
      </c>
      <c r="E18" s="184">
        <v>1200</v>
      </c>
      <c r="F18" s="184">
        <v>720</v>
      </c>
      <c r="G18" s="437">
        <v>2400</v>
      </c>
      <c r="H18" s="118">
        <v>3120</v>
      </c>
      <c r="I18" s="119">
        <f t="shared" si="0"/>
        <v>720</v>
      </c>
      <c r="J18" s="120">
        <f t="shared" si="9"/>
        <v>0.76923076923076927</v>
      </c>
      <c r="K18" s="198">
        <v>3120</v>
      </c>
      <c r="L18" s="408">
        <v>3120</v>
      </c>
      <c r="M18" s="118">
        <f t="shared" si="4"/>
        <v>0</v>
      </c>
      <c r="N18" s="427">
        <v>3120</v>
      </c>
      <c r="O18" s="106">
        <v>44194</v>
      </c>
      <c r="P18" s="118">
        <f t="shared" si="2"/>
        <v>0</v>
      </c>
      <c r="Q18" s="150">
        <v>3120</v>
      </c>
      <c r="R18" s="118">
        <f t="shared" si="3"/>
        <v>0</v>
      </c>
      <c r="S18" s="207"/>
    </row>
    <row r="19" spans="1:19" ht="11.25" customHeight="1" x14ac:dyDescent="0.2">
      <c r="A19" s="100"/>
      <c r="B19" s="100"/>
      <c r="C19" s="101" t="s">
        <v>576</v>
      </c>
      <c r="E19" s="184"/>
      <c r="F19" s="184"/>
      <c r="G19" s="437">
        <v>0</v>
      </c>
      <c r="H19" s="118">
        <v>0</v>
      </c>
      <c r="I19" s="119">
        <f t="shared" si="0"/>
        <v>0</v>
      </c>
      <c r="J19" s="120" t="str">
        <f t="shared" si="9"/>
        <v>---</v>
      </c>
      <c r="K19" s="198">
        <v>0</v>
      </c>
      <c r="L19" s="408">
        <v>0</v>
      </c>
      <c r="M19" s="118">
        <f t="shared" si="4"/>
        <v>0</v>
      </c>
      <c r="N19" s="427">
        <v>0</v>
      </c>
      <c r="O19" s="106">
        <v>44194</v>
      </c>
      <c r="P19" s="118">
        <f t="shared" si="2"/>
        <v>0</v>
      </c>
      <c r="Q19" s="150">
        <v>0</v>
      </c>
      <c r="R19" s="118">
        <f t="shared" si="3"/>
        <v>0</v>
      </c>
      <c r="S19" s="207"/>
    </row>
    <row r="20" spans="1:19" ht="11.25" customHeight="1" x14ac:dyDescent="0.2">
      <c r="A20" s="100"/>
      <c r="B20" s="100"/>
      <c r="C20" s="101" t="s">
        <v>577</v>
      </c>
      <c r="E20" s="184">
        <v>67.760000000000005</v>
      </c>
      <c r="F20" s="184">
        <v>47.72</v>
      </c>
      <c r="G20" s="437">
        <v>0</v>
      </c>
      <c r="H20" s="118">
        <v>50</v>
      </c>
      <c r="I20" s="119">
        <f t="shared" si="0"/>
        <v>50</v>
      </c>
      <c r="J20" s="120">
        <f t="shared" si="9"/>
        <v>0</v>
      </c>
      <c r="K20" s="198">
        <v>50</v>
      </c>
      <c r="L20" s="408">
        <v>50</v>
      </c>
      <c r="M20" s="118">
        <f t="shared" si="4"/>
        <v>0</v>
      </c>
      <c r="N20" s="427">
        <v>50</v>
      </c>
      <c r="O20" s="106">
        <v>44194</v>
      </c>
      <c r="P20" s="118">
        <f t="shared" si="2"/>
        <v>0</v>
      </c>
      <c r="Q20" s="150">
        <v>50</v>
      </c>
      <c r="R20" s="118">
        <f t="shared" si="3"/>
        <v>0</v>
      </c>
      <c r="S20" s="207"/>
    </row>
    <row r="21" spans="1:19" ht="11.25" customHeight="1" x14ac:dyDescent="0.2">
      <c r="A21" s="100"/>
      <c r="B21" s="100"/>
      <c r="C21" s="101" t="s">
        <v>578</v>
      </c>
      <c r="E21" s="184"/>
      <c r="F21" s="184"/>
      <c r="G21" s="437">
        <v>0</v>
      </c>
      <c r="H21" s="118">
        <v>0</v>
      </c>
      <c r="I21" s="119">
        <f t="shared" si="0"/>
        <v>0</v>
      </c>
      <c r="J21" s="120" t="str">
        <f t="shared" si="9"/>
        <v>---</v>
      </c>
      <c r="K21" s="198">
        <v>0</v>
      </c>
      <c r="L21" s="408">
        <v>0</v>
      </c>
      <c r="M21" s="118">
        <f t="shared" si="4"/>
        <v>0</v>
      </c>
      <c r="N21" s="427">
        <v>0</v>
      </c>
      <c r="O21" s="106">
        <v>44194</v>
      </c>
      <c r="P21" s="118">
        <f t="shared" si="2"/>
        <v>0</v>
      </c>
      <c r="Q21" s="150">
        <v>0</v>
      </c>
      <c r="R21" s="118">
        <f t="shared" si="3"/>
        <v>0</v>
      </c>
      <c r="S21" s="207"/>
    </row>
    <row r="22" spans="1:19" ht="11.25" customHeight="1" x14ac:dyDescent="0.2">
      <c r="A22" s="100"/>
      <c r="B22" s="100"/>
      <c r="C22" s="101" t="s">
        <v>579</v>
      </c>
      <c r="E22" s="184">
        <v>0</v>
      </c>
      <c r="F22" s="184">
        <v>216</v>
      </c>
      <c r="G22" s="437">
        <v>0</v>
      </c>
      <c r="H22" s="118">
        <v>200</v>
      </c>
      <c r="I22" s="119">
        <f t="shared" si="0"/>
        <v>200</v>
      </c>
      <c r="J22" s="120">
        <f t="shared" si="9"/>
        <v>0</v>
      </c>
      <c r="K22" s="198">
        <v>200</v>
      </c>
      <c r="L22" s="408">
        <v>200</v>
      </c>
      <c r="M22" s="118">
        <f t="shared" si="4"/>
        <v>0</v>
      </c>
      <c r="N22" s="427">
        <v>200</v>
      </c>
      <c r="O22" s="106">
        <v>44194</v>
      </c>
      <c r="P22" s="118">
        <f t="shared" si="2"/>
        <v>0</v>
      </c>
      <c r="Q22" s="150">
        <v>200</v>
      </c>
      <c r="R22" s="118">
        <f t="shared" si="3"/>
        <v>0</v>
      </c>
      <c r="S22" s="207"/>
    </row>
    <row r="23" spans="1:19" ht="11.25" customHeight="1" x14ac:dyDescent="0.2">
      <c r="A23" s="100"/>
      <c r="B23" s="100"/>
      <c r="C23" s="101" t="s">
        <v>580</v>
      </c>
      <c r="E23" s="184"/>
      <c r="F23" s="184"/>
      <c r="G23" s="437">
        <v>0</v>
      </c>
      <c r="H23" s="118">
        <v>0</v>
      </c>
      <c r="I23" s="119">
        <f t="shared" si="0"/>
        <v>0</v>
      </c>
      <c r="J23" s="120" t="str">
        <f t="shared" si="9"/>
        <v>---</v>
      </c>
      <c r="K23" s="198">
        <v>0</v>
      </c>
      <c r="L23" s="408">
        <v>0</v>
      </c>
      <c r="M23" s="118">
        <f t="shared" si="4"/>
        <v>0</v>
      </c>
      <c r="N23" s="427">
        <v>0</v>
      </c>
      <c r="O23" s="106">
        <v>44194</v>
      </c>
      <c r="P23" s="118">
        <f t="shared" si="2"/>
        <v>0</v>
      </c>
      <c r="Q23" s="150">
        <v>0</v>
      </c>
      <c r="R23" s="118">
        <f t="shared" si="3"/>
        <v>0</v>
      </c>
      <c r="S23" s="207"/>
    </row>
    <row r="24" spans="1:19" ht="11.25" customHeight="1" x14ac:dyDescent="0.2">
      <c r="A24" s="100"/>
      <c r="B24" s="100"/>
      <c r="C24" s="101" t="s">
        <v>581</v>
      </c>
      <c r="E24" s="184">
        <v>276.75</v>
      </c>
      <c r="F24" s="184">
        <v>33.75</v>
      </c>
      <c r="G24" s="437">
        <v>1631.81</v>
      </c>
      <c r="H24" s="118">
        <v>150</v>
      </c>
      <c r="I24" s="119">
        <f t="shared" si="0"/>
        <v>-1481.81</v>
      </c>
      <c r="J24" s="120">
        <f t="shared" si="9"/>
        <v>10.878733333333333</v>
      </c>
      <c r="K24" s="198">
        <v>1200</v>
      </c>
      <c r="L24" s="408">
        <v>1200</v>
      </c>
      <c r="M24" s="118">
        <f t="shared" si="4"/>
        <v>0</v>
      </c>
      <c r="N24" s="427">
        <v>1200</v>
      </c>
      <c r="O24" s="106">
        <v>44194</v>
      </c>
      <c r="P24" s="118">
        <f t="shared" si="2"/>
        <v>0</v>
      </c>
      <c r="Q24" s="150">
        <v>1200</v>
      </c>
      <c r="R24" s="118">
        <f t="shared" si="3"/>
        <v>0</v>
      </c>
      <c r="S24" s="207"/>
    </row>
    <row r="25" spans="1:19" ht="11.25" customHeight="1" x14ac:dyDescent="0.2">
      <c r="A25" s="100"/>
      <c r="B25" s="100"/>
      <c r="C25" s="101" t="s">
        <v>582</v>
      </c>
      <c r="E25" s="184">
        <v>1112.32</v>
      </c>
      <c r="F25" s="184">
        <v>1051.97</v>
      </c>
      <c r="G25" s="437">
        <v>1186.1300000000001</v>
      </c>
      <c r="H25" s="118">
        <v>1100</v>
      </c>
      <c r="I25" s="119">
        <f t="shared" si="0"/>
        <v>-86.130000000000109</v>
      </c>
      <c r="J25" s="120">
        <f t="shared" si="9"/>
        <v>1.0783</v>
      </c>
      <c r="K25" s="198">
        <v>1100</v>
      </c>
      <c r="L25" s="408">
        <v>1100</v>
      </c>
      <c r="M25" s="118">
        <f t="shared" si="4"/>
        <v>0</v>
      </c>
      <c r="N25" s="427">
        <v>1100</v>
      </c>
      <c r="O25" s="106">
        <v>44194</v>
      </c>
      <c r="P25" s="118">
        <f t="shared" si="2"/>
        <v>0</v>
      </c>
      <c r="Q25" s="150">
        <v>1100</v>
      </c>
      <c r="R25" s="118">
        <f t="shared" si="3"/>
        <v>0</v>
      </c>
      <c r="S25" s="207"/>
    </row>
    <row r="26" spans="1:19" ht="11.25" customHeight="1" x14ac:dyDescent="0.2">
      <c r="A26" s="100"/>
      <c r="B26" s="100"/>
      <c r="C26" s="101" t="s">
        <v>583</v>
      </c>
      <c r="E26" s="184">
        <v>150</v>
      </c>
      <c r="F26" s="184">
        <v>150</v>
      </c>
      <c r="G26" s="437">
        <v>135</v>
      </c>
      <c r="H26" s="118">
        <v>150</v>
      </c>
      <c r="I26" s="119">
        <f t="shared" si="0"/>
        <v>15</v>
      </c>
      <c r="J26" s="120">
        <f t="shared" si="9"/>
        <v>0.9</v>
      </c>
      <c r="K26" s="198">
        <v>150</v>
      </c>
      <c r="L26" s="408">
        <v>150</v>
      </c>
      <c r="M26" s="118">
        <f t="shared" si="4"/>
        <v>0</v>
      </c>
      <c r="N26" s="427">
        <v>150</v>
      </c>
      <c r="O26" s="106">
        <v>44194</v>
      </c>
      <c r="P26" s="118">
        <f t="shared" si="2"/>
        <v>0</v>
      </c>
      <c r="Q26" s="150">
        <v>150</v>
      </c>
      <c r="R26" s="118">
        <f t="shared" si="3"/>
        <v>0</v>
      </c>
      <c r="S26" s="207"/>
    </row>
    <row r="27" spans="1:19" ht="11.25" customHeight="1" x14ac:dyDescent="0.2">
      <c r="A27" s="100"/>
      <c r="B27" s="100"/>
      <c r="C27" s="101" t="s">
        <v>584</v>
      </c>
      <c r="E27" s="184">
        <v>2955.65</v>
      </c>
      <c r="F27" s="184">
        <v>2385.0100000000002</v>
      </c>
      <c r="G27" s="437">
        <v>4522.83</v>
      </c>
      <c r="H27" s="118">
        <v>3000</v>
      </c>
      <c r="I27" s="119">
        <f t="shared" si="0"/>
        <v>-1522.83</v>
      </c>
      <c r="J27" s="120">
        <f t="shared" si="9"/>
        <v>1.5076099999999999</v>
      </c>
      <c r="K27" s="198">
        <v>3000</v>
      </c>
      <c r="L27" s="408">
        <v>3000</v>
      </c>
      <c r="M27" s="118">
        <f t="shared" si="4"/>
        <v>0</v>
      </c>
      <c r="N27" s="427">
        <v>3000</v>
      </c>
      <c r="O27" s="106">
        <v>44194</v>
      </c>
      <c r="P27" s="118">
        <f t="shared" si="2"/>
        <v>0</v>
      </c>
      <c r="Q27" s="150">
        <v>3000</v>
      </c>
      <c r="R27" s="118">
        <f t="shared" si="3"/>
        <v>0</v>
      </c>
      <c r="S27" s="207"/>
    </row>
    <row r="28" spans="1:19" ht="11.25" customHeight="1" x14ac:dyDescent="0.2">
      <c r="A28" s="100"/>
      <c r="B28" s="100"/>
      <c r="C28" s="101" t="s">
        <v>585</v>
      </c>
      <c r="E28" s="184">
        <v>629.54</v>
      </c>
      <c r="F28" s="184">
        <v>520.5</v>
      </c>
      <c r="G28" s="437">
        <v>464.54</v>
      </c>
      <c r="H28" s="118">
        <v>600</v>
      </c>
      <c r="I28" s="119">
        <f t="shared" si="0"/>
        <v>135.45999999999998</v>
      </c>
      <c r="J28" s="120">
        <f t="shared" si="9"/>
        <v>0.77423333333333333</v>
      </c>
      <c r="K28" s="198">
        <v>600</v>
      </c>
      <c r="L28" s="408">
        <v>600</v>
      </c>
      <c r="M28" s="118">
        <f t="shared" si="4"/>
        <v>0</v>
      </c>
      <c r="N28" s="427">
        <v>600</v>
      </c>
      <c r="O28" s="106">
        <v>44194</v>
      </c>
      <c r="P28" s="118">
        <f t="shared" si="2"/>
        <v>0</v>
      </c>
      <c r="Q28" s="150">
        <v>600</v>
      </c>
      <c r="R28" s="118">
        <f t="shared" si="3"/>
        <v>0</v>
      </c>
      <c r="S28" s="207"/>
    </row>
    <row r="29" spans="1:19" ht="11.25" customHeight="1" x14ac:dyDescent="0.2">
      <c r="A29" s="100"/>
      <c r="B29" s="100"/>
      <c r="C29" s="101" t="s">
        <v>586</v>
      </c>
      <c r="E29" s="184">
        <v>176</v>
      </c>
      <c r="F29" s="184">
        <v>0</v>
      </c>
      <c r="G29" s="437">
        <v>72.5</v>
      </c>
      <c r="H29" s="118">
        <v>100</v>
      </c>
      <c r="I29" s="119">
        <f t="shared" si="0"/>
        <v>27.5</v>
      </c>
      <c r="J29" s="120">
        <f t="shared" si="9"/>
        <v>0.72499999999999998</v>
      </c>
      <c r="K29" s="198">
        <v>100</v>
      </c>
      <c r="L29" s="408">
        <v>100</v>
      </c>
      <c r="M29" s="118">
        <f t="shared" si="4"/>
        <v>0</v>
      </c>
      <c r="N29" s="427">
        <v>100</v>
      </c>
      <c r="O29" s="106">
        <v>44194</v>
      </c>
      <c r="P29" s="118">
        <f t="shared" si="2"/>
        <v>0</v>
      </c>
      <c r="Q29" s="150">
        <v>100</v>
      </c>
      <c r="R29" s="118">
        <f t="shared" si="3"/>
        <v>0</v>
      </c>
      <c r="S29" s="207"/>
    </row>
    <row r="30" spans="1:19" ht="11.25" customHeight="1" x14ac:dyDescent="0.2">
      <c r="A30" s="100"/>
      <c r="B30" s="100"/>
      <c r="C30" s="101" t="s">
        <v>587</v>
      </c>
      <c r="E30" s="184"/>
      <c r="F30" s="184"/>
      <c r="G30" s="437">
        <v>0</v>
      </c>
      <c r="H30" s="118">
        <v>0</v>
      </c>
      <c r="I30" s="119">
        <f t="shared" si="0"/>
        <v>0</v>
      </c>
      <c r="J30" s="120" t="str">
        <f t="shared" si="9"/>
        <v>---</v>
      </c>
      <c r="K30" s="198">
        <v>0</v>
      </c>
      <c r="L30" s="408">
        <v>0</v>
      </c>
      <c r="M30" s="118">
        <f t="shared" si="4"/>
        <v>0</v>
      </c>
      <c r="N30" s="427">
        <v>0</v>
      </c>
      <c r="O30" s="106">
        <v>44194</v>
      </c>
      <c r="P30" s="118">
        <f t="shared" si="2"/>
        <v>0</v>
      </c>
      <c r="Q30" s="150">
        <v>0</v>
      </c>
      <c r="R30" s="118">
        <f t="shared" si="3"/>
        <v>0</v>
      </c>
      <c r="S30" s="207"/>
    </row>
    <row r="31" spans="1:19" ht="11.25" customHeight="1" x14ac:dyDescent="0.2">
      <c r="A31" s="100"/>
      <c r="B31" s="100"/>
      <c r="C31" s="101" t="s">
        <v>588</v>
      </c>
      <c r="E31" s="184">
        <v>1217.68</v>
      </c>
      <c r="F31" s="184">
        <v>1729.32</v>
      </c>
      <c r="G31" s="437">
        <v>2217.66</v>
      </c>
      <c r="H31" s="118">
        <v>2432</v>
      </c>
      <c r="I31" s="119">
        <f t="shared" si="0"/>
        <v>214.34000000000015</v>
      </c>
      <c r="J31" s="120">
        <f t="shared" si="9"/>
        <v>0.91186677631578938</v>
      </c>
      <c r="K31" s="198">
        <v>2432</v>
      </c>
      <c r="L31" s="408">
        <v>2432</v>
      </c>
      <c r="M31" s="118">
        <f t="shared" si="4"/>
        <v>0</v>
      </c>
      <c r="N31" s="427">
        <v>2432</v>
      </c>
      <c r="O31" s="106">
        <v>44194</v>
      </c>
      <c r="P31" s="118">
        <f t="shared" si="2"/>
        <v>0</v>
      </c>
      <c r="Q31" s="150">
        <v>2432</v>
      </c>
      <c r="R31" s="118">
        <f t="shared" si="3"/>
        <v>0</v>
      </c>
      <c r="S31" s="207"/>
    </row>
    <row r="32" spans="1:19" ht="11.25" customHeight="1" x14ac:dyDescent="0.2">
      <c r="A32" s="100"/>
      <c r="B32" s="100"/>
      <c r="C32" s="101" t="s">
        <v>589</v>
      </c>
      <c r="E32" s="184"/>
      <c r="F32" s="184"/>
      <c r="G32" s="437">
        <v>0</v>
      </c>
      <c r="H32" s="118">
        <v>0</v>
      </c>
      <c r="I32" s="119">
        <f t="shared" si="0"/>
        <v>0</v>
      </c>
      <c r="J32" s="120" t="str">
        <f t="shared" si="9"/>
        <v>---</v>
      </c>
      <c r="K32" s="198">
        <v>0</v>
      </c>
      <c r="L32" s="408">
        <v>0</v>
      </c>
      <c r="M32" s="118">
        <f t="shared" si="4"/>
        <v>0</v>
      </c>
      <c r="N32" s="427">
        <v>0</v>
      </c>
      <c r="O32" s="106">
        <v>44194</v>
      </c>
      <c r="P32" s="118">
        <f t="shared" si="2"/>
        <v>0</v>
      </c>
      <c r="Q32" s="150">
        <v>0</v>
      </c>
      <c r="R32" s="118">
        <f t="shared" si="3"/>
        <v>0</v>
      </c>
      <c r="S32" s="207"/>
    </row>
    <row r="33" spans="1:29" ht="11.25" customHeight="1" x14ac:dyDescent="0.2">
      <c r="A33" s="100"/>
      <c r="B33" s="100"/>
      <c r="C33" s="101" t="s">
        <v>1168</v>
      </c>
      <c r="E33" s="184">
        <v>8741.74</v>
      </c>
      <c r="F33" s="184">
        <v>25454.63</v>
      </c>
      <c r="G33" s="437">
        <v>17147.41</v>
      </c>
      <c r="H33" s="118">
        <v>1000</v>
      </c>
      <c r="I33" s="119">
        <f t="shared" si="0"/>
        <v>-16147.41</v>
      </c>
      <c r="J33" s="120">
        <f t="shared" si="9"/>
        <v>17.147410000000001</v>
      </c>
      <c r="K33" s="198">
        <v>10000</v>
      </c>
      <c r="L33" s="408">
        <v>10000</v>
      </c>
      <c r="M33" s="118">
        <f t="shared" si="4"/>
        <v>0</v>
      </c>
      <c r="N33" s="427">
        <v>10000</v>
      </c>
      <c r="O33" s="106">
        <v>44194</v>
      </c>
      <c r="P33" s="118">
        <f t="shared" si="2"/>
        <v>0</v>
      </c>
      <c r="Q33" s="150">
        <v>10000</v>
      </c>
      <c r="R33" s="118">
        <f t="shared" si="3"/>
        <v>0</v>
      </c>
      <c r="S33" s="207"/>
    </row>
    <row r="34" spans="1:29" ht="11.25" customHeight="1" x14ac:dyDescent="0.2">
      <c r="A34" s="100"/>
      <c r="B34" s="100"/>
      <c r="C34" s="101" t="s">
        <v>590</v>
      </c>
      <c r="E34" s="184">
        <v>290</v>
      </c>
      <c r="F34" s="184"/>
      <c r="G34" s="437">
        <v>186</v>
      </c>
      <c r="H34" s="118">
        <v>300</v>
      </c>
      <c r="I34" s="119">
        <f t="shared" ref="I34:I96" si="10">H34-G34</f>
        <v>114</v>
      </c>
      <c r="J34" s="120">
        <f t="shared" ref="J34:J96" si="11">IF((H34=0),"---",(G34/H34))</f>
        <v>0.62</v>
      </c>
      <c r="K34" s="198">
        <v>300</v>
      </c>
      <c r="L34" s="408">
        <v>300</v>
      </c>
      <c r="M34" s="118">
        <f t="shared" si="4"/>
        <v>0</v>
      </c>
      <c r="N34" s="427">
        <v>300</v>
      </c>
      <c r="O34" s="106">
        <v>44194</v>
      </c>
      <c r="P34" s="118">
        <f t="shared" si="2"/>
        <v>0</v>
      </c>
      <c r="Q34" s="150">
        <v>300</v>
      </c>
      <c r="R34" s="118">
        <f t="shared" si="3"/>
        <v>0</v>
      </c>
      <c r="S34" s="207"/>
    </row>
    <row r="35" spans="1:29" ht="11.25" customHeight="1" x14ac:dyDescent="0.25">
      <c r="A35" s="100"/>
      <c r="B35" s="100"/>
      <c r="C35" s="101" t="s">
        <v>591</v>
      </c>
      <c r="E35" s="184">
        <v>176.08</v>
      </c>
      <c r="F35" s="184">
        <v>0</v>
      </c>
      <c r="G35" s="121">
        <v>0</v>
      </c>
      <c r="H35" s="118">
        <v>200</v>
      </c>
      <c r="I35" s="119">
        <f t="shared" si="10"/>
        <v>200</v>
      </c>
      <c r="J35" s="120">
        <f t="shared" si="11"/>
        <v>0</v>
      </c>
      <c r="K35" s="198">
        <v>200</v>
      </c>
      <c r="L35" s="408">
        <v>200</v>
      </c>
      <c r="M35" s="118">
        <f t="shared" si="4"/>
        <v>0</v>
      </c>
      <c r="N35" s="427">
        <v>200</v>
      </c>
      <c r="O35" s="106">
        <v>44194</v>
      </c>
      <c r="P35" s="118">
        <f t="shared" si="2"/>
        <v>0</v>
      </c>
      <c r="Q35" s="150">
        <v>200</v>
      </c>
      <c r="R35" s="118">
        <f t="shared" si="3"/>
        <v>0</v>
      </c>
      <c r="S35" s="207"/>
    </row>
    <row r="36" spans="1:29" ht="11.25" customHeight="1" x14ac:dyDescent="0.25">
      <c r="C36" s="101" t="s">
        <v>592</v>
      </c>
      <c r="E36" s="184">
        <v>61.46</v>
      </c>
      <c r="F36" s="184">
        <v>64.66</v>
      </c>
      <c r="G36" s="121">
        <v>0</v>
      </c>
      <c r="H36" s="118">
        <v>100</v>
      </c>
      <c r="I36" s="119">
        <f t="shared" si="10"/>
        <v>100</v>
      </c>
      <c r="J36" s="120">
        <f t="shared" si="11"/>
        <v>0</v>
      </c>
      <c r="K36" s="198">
        <v>100</v>
      </c>
      <c r="L36" s="408">
        <v>100</v>
      </c>
      <c r="M36" s="118">
        <f t="shared" si="4"/>
        <v>0</v>
      </c>
      <c r="N36" s="427">
        <v>100</v>
      </c>
      <c r="O36" s="106">
        <v>44194</v>
      </c>
      <c r="P36" s="118">
        <f t="shared" si="2"/>
        <v>0</v>
      </c>
      <c r="Q36" s="150">
        <v>100</v>
      </c>
      <c r="R36" s="118">
        <f t="shared" si="3"/>
        <v>0</v>
      </c>
      <c r="S36" s="207"/>
    </row>
    <row r="37" spans="1:29" ht="11.25" customHeight="1" x14ac:dyDescent="0.25">
      <c r="A37" s="100"/>
      <c r="B37" s="100"/>
      <c r="C37" s="101" t="s">
        <v>593</v>
      </c>
      <c r="E37" s="184">
        <v>100</v>
      </c>
      <c r="F37" s="184">
        <v>0</v>
      </c>
      <c r="G37" s="121">
        <v>0</v>
      </c>
      <c r="H37" s="118">
        <v>100</v>
      </c>
      <c r="I37" s="119">
        <f t="shared" si="10"/>
        <v>100</v>
      </c>
      <c r="J37" s="120">
        <f t="shared" si="11"/>
        <v>0</v>
      </c>
      <c r="K37" s="198">
        <v>100</v>
      </c>
      <c r="L37" s="408">
        <v>100</v>
      </c>
      <c r="M37" s="118">
        <f>K37-L37</f>
        <v>0</v>
      </c>
      <c r="N37" s="427">
        <v>100</v>
      </c>
      <c r="O37" s="106">
        <v>44194</v>
      </c>
      <c r="P37" s="118">
        <f t="shared" si="2"/>
        <v>0</v>
      </c>
      <c r="Q37" s="150">
        <v>100</v>
      </c>
      <c r="R37" s="118">
        <f t="shared" si="3"/>
        <v>0</v>
      </c>
      <c r="S37" s="207"/>
    </row>
    <row r="38" spans="1:29" ht="11.25" customHeight="1" x14ac:dyDescent="0.25">
      <c r="A38" s="100"/>
      <c r="B38" s="100"/>
      <c r="C38" s="101" t="s">
        <v>1203</v>
      </c>
      <c r="E38" s="185"/>
      <c r="F38" s="185"/>
      <c r="G38" s="121">
        <v>0</v>
      </c>
      <c r="H38" s="118">
        <v>0</v>
      </c>
      <c r="I38" s="481">
        <f t="shared" si="10"/>
        <v>0</v>
      </c>
      <c r="J38" s="482" t="str">
        <f t="shared" si="11"/>
        <v>---</v>
      </c>
      <c r="K38" s="198">
        <v>0</v>
      </c>
      <c r="L38" s="408">
        <v>0</v>
      </c>
      <c r="M38" s="122">
        <f>K38-L38</f>
        <v>0</v>
      </c>
      <c r="N38" s="428">
        <v>0</v>
      </c>
      <c r="O38" s="106">
        <v>44194</v>
      </c>
      <c r="P38" s="118">
        <f t="shared" si="2"/>
        <v>0</v>
      </c>
      <c r="Q38" s="405">
        <v>0</v>
      </c>
      <c r="R38" s="401">
        <f t="shared" si="3"/>
        <v>0</v>
      </c>
      <c r="S38" s="207"/>
    </row>
    <row r="39" spans="1:29" ht="11.25" customHeight="1" x14ac:dyDescent="0.25">
      <c r="A39" s="100"/>
      <c r="B39" s="100" t="s">
        <v>594</v>
      </c>
      <c r="C39" s="100"/>
      <c r="D39" s="100"/>
      <c r="E39" s="181">
        <f>SUM(E7:E38)</f>
        <v>163399.15999999997</v>
      </c>
      <c r="F39" s="181">
        <f>SUM(F7:F38)</f>
        <v>200878.26000000004</v>
      </c>
      <c r="G39" s="112">
        <f>SUM(G7:G38)</f>
        <v>211562.5</v>
      </c>
      <c r="H39" s="113">
        <f>SUM(H7:H38)</f>
        <v>173151</v>
      </c>
      <c r="I39" s="479">
        <f t="shared" si="10"/>
        <v>-38411.5</v>
      </c>
      <c r="J39" s="480">
        <f t="shared" si="11"/>
        <v>1.221838164376758</v>
      </c>
      <c r="K39" s="403">
        <f>SUM(K7:K38)</f>
        <v>197498</v>
      </c>
      <c r="L39" s="409">
        <f>SUM(L7:L38)</f>
        <v>197498</v>
      </c>
      <c r="M39" s="113">
        <f>SUM(M7:M38)</f>
        <v>0</v>
      </c>
      <c r="N39" s="429">
        <f>SUM(N7:N38)</f>
        <v>195498</v>
      </c>
      <c r="O39" s="106">
        <v>44194</v>
      </c>
      <c r="P39" s="113">
        <f t="shared" si="2"/>
        <v>2000</v>
      </c>
      <c r="Q39" s="503">
        <f>SUM(Q7:Q38)</f>
        <v>195498</v>
      </c>
      <c r="R39" s="113">
        <f t="shared" si="3"/>
        <v>0</v>
      </c>
      <c r="S39" s="207"/>
    </row>
    <row r="40" spans="1:29" ht="11.25" customHeight="1" x14ac:dyDescent="0.25">
      <c r="A40" s="100"/>
      <c r="B40" s="100" t="s">
        <v>595</v>
      </c>
      <c r="C40" s="100"/>
      <c r="D40" s="100"/>
      <c r="E40" s="183"/>
      <c r="F40" s="183"/>
      <c r="G40" s="117"/>
      <c r="H40" s="118"/>
      <c r="I40" s="119"/>
      <c r="J40" s="120"/>
      <c r="K40" s="198"/>
      <c r="L40" s="408"/>
      <c r="M40" s="118"/>
      <c r="N40" s="427"/>
      <c r="O40" s="106">
        <v>44145</v>
      </c>
      <c r="P40" s="118"/>
      <c r="Q40" s="150"/>
      <c r="R40" s="118"/>
      <c r="S40" s="207"/>
    </row>
    <row r="41" spans="1:29" ht="11.25" customHeight="1" x14ac:dyDescent="0.25">
      <c r="C41" s="101" t="s">
        <v>596</v>
      </c>
      <c r="E41" s="183">
        <v>330.54</v>
      </c>
      <c r="F41" s="183">
        <v>154.97</v>
      </c>
      <c r="G41" s="117">
        <v>89.03</v>
      </c>
      <c r="H41" s="118">
        <v>186</v>
      </c>
      <c r="I41" s="119">
        <f t="shared" si="10"/>
        <v>96.97</v>
      </c>
      <c r="J41" s="120">
        <f t="shared" si="11"/>
        <v>0.47865591397849461</v>
      </c>
      <c r="K41" s="198">
        <v>86</v>
      </c>
      <c r="L41" s="408">
        <v>86</v>
      </c>
      <c r="M41" s="118">
        <f t="shared" ref="M41:M43" si="12">K41-L41</f>
        <v>0</v>
      </c>
      <c r="N41" s="427">
        <v>86</v>
      </c>
      <c r="O41" s="106">
        <v>44145</v>
      </c>
      <c r="P41" s="118">
        <f t="shared" si="2"/>
        <v>0</v>
      </c>
      <c r="Q41" s="150">
        <v>86</v>
      </c>
      <c r="R41" s="118">
        <f t="shared" si="3"/>
        <v>0</v>
      </c>
      <c r="S41" s="207"/>
    </row>
    <row r="42" spans="1:29" s="101" customFormat="1" ht="11.25" customHeight="1" x14ac:dyDescent="0.25">
      <c r="C42" s="101" t="s">
        <v>597</v>
      </c>
      <c r="E42" s="184">
        <v>0</v>
      </c>
      <c r="F42" s="184">
        <v>165.19</v>
      </c>
      <c r="G42" s="117">
        <v>399.36</v>
      </c>
      <c r="H42" s="118">
        <v>200</v>
      </c>
      <c r="I42" s="119">
        <f t="shared" si="10"/>
        <v>-199.36</v>
      </c>
      <c r="J42" s="120">
        <f t="shared" si="11"/>
        <v>1.9968000000000001</v>
      </c>
      <c r="K42" s="198">
        <v>500</v>
      </c>
      <c r="L42" s="408">
        <v>500</v>
      </c>
      <c r="M42" s="118">
        <f t="shared" si="12"/>
        <v>0</v>
      </c>
      <c r="N42" s="427">
        <v>500</v>
      </c>
      <c r="O42" s="106">
        <v>44145</v>
      </c>
      <c r="P42" s="118">
        <f t="shared" si="2"/>
        <v>0</v>
      </c>
      <c r="Q42" s="150">
        <v>500</v>
      </c>
      <c r="R42" s="118">
        <f t="shared" si="3"/>
        <v>0</v>
      </c>
      <c r="S42" s="207"/>
      <c r="T42" s="206"/>
      <c r="U42" s="206"/>
      <c r="V42" s="206"/>
      <c r="W42" s="206"/>
      <c r="X42" s="100"/>
      <c r="Y42" s="100"/>
      <c r="Z42" s="100"/>
      <c r="AA42" s="100"/>
      <c r="AB42" s="100"/>
      <c r="AC42" s="100"/>
    </row>
    <row r="43" spans="1:29" ht="11.25" customHeight="1" x14ac:dyDescent="0.25">
      <c r="A43" s="100"/>
      <c r="B43" s="100"/>
      <c r="C43" s="101" t="s">
        <v>598</v>
      </c>
      <c r="D43" s="100"/>
      <c r="E43" s="184">
        <v>1053.06</v>
      </c>
      <c r="F43" s="184">
        <v>961.87</v>
      </c>
      <c r="G43" s="117">
        <v>773.06</v>
      </c>
      <c r="H43" s="118">
        <v>1014</v>
      </c>
      <c r="I43" s="119">
        <f t="shared" si="10"/>
        <v>240.94000000000005</v>
      </c>
      <c r="J43" s="120">
        <f t="shared" si="11"/>
        <v>0.76238658777120305</v>
      </c>
      <c r="K43" s="198">
        <v>1014</v>
      </c>
      <c r="L43" s="408">
        <v>1014</v>
      </c>
      <c r="M43" s="118">
        <f t="shared" si="12"/>
        <v>0</v>
      </c>
      <c r="N43" s="427">
        <v>1014</v>
      </c>
      <c r="O43" s="106">
        <v>44145</v>
      </c>
      <c r="P43" s="118">
        <f t="shared" si="2"/>
        <v>0</v>
      </c>
      <c r="Q43" s="150">
        <v>1014</v>
      </c>
      <c r="R43" s="118">
        <f t="shared" si="3"/>
        <v>0</v>
      </c>
      <c r="S43" s="207"/>
    </row>
    <row r="44" spans="1:29" ht="11.25" customHeight="1" x14ac:dyDescent="0.25">
      <c r="A44" s="100"/>
      <c r="B44" s="100"/>
      <c r="C44" s="101" t="s">
        <v>599</v>
      </c>
      <c r="D44" s="100"/>
      <c r="E44" s="186">
        <v>156.16999999999999</v>
      </c>
      <c r="F44" s="186">
        <v>354.96</v>
      </c>
      <c r="G44" s="117">
        <v>385.94</v>
      </c>
      <c r="H44" s="118">
        <v>400</v>
      </c>
      <c r="I44" s="119">
        <f t="shared" si="10"/>
        <v>14.060000000000002</v>
      </c>
      <c r="J44" s="120">
        <f t="shared" si="11"/>
        <v>0.96484999999999999</v>
      </c>
      <c r="K44" s="198">
        <v>400</v>
      </c>
      <c r="L44" s="408">
        <v>400</v>
      </c>
      <c r="M44" s="122">
        <f>K44-L44</f>
        <v>0</v>
      </c>
      <c r="N44" s="427">
        <v>400</v>
      </c>
      <c r="O44" s="106">
        <v>44145</v>
      </c>
      <c r="P44" s="118">
        <f t="shared" si="2"/>
        <v>0</v>
      </c>
      <c r="Q44" s="150">
        <v>400</v>
      </c>
      <c r="R44" s="118">
        <f t="shared" si="3"/>
        <v>0</v>
      </c>
      <c r="S44" s="207"/>
    </row>
    <row r="45" spans="1:29" ht="11.25" customHeight="1" thickBot="1" x14ac:dyDescent="0.3">
      <c r="A45" s="100"/>
      <c r="B45" s="100" t="s">
        <v>600</v>
      </c>
      <c r="C45" s="100"/>
      <c r="D45" s="100"/>
      <c r="E45" s="181">
        <f>SUM(E40:E44)</f>
        <v>1539.77</v>
      </c>
      <c r="F45" s="181">
        <f>SUM(F40:F44)</f>
        <v>1636.99</v>
      </c>
      <c r="G45" s="112">
        <f>SUM(G40:G44)</f>
        <v>1647.3899999999999</v>
      </c>
      <c r="H45" s="113">
        <f>SUM(H40:H44)</f>
        <v>1800</v>
      </c>
      <c r="I45" s="483">
        <f t="shared" si="10"/>
        <v>152.61000000000013</v>
      </c>
      <c r="J45" s="484">
        <f t="shared" si="11"/>
        <v>0.91521666666666657</v>
      </c>
      <c r="K45" s="403">
        <f>SUM(K40:K44)</f>
        <v>2000</v>
      </c>
      <c r="L45" s="409">
        <f>SUM(L40:L44)</f>
        <v>2000</v>
      </c>
      <c r="M45" s="113">
        <f>K45-L45</f>
        <v>0</v>
      </c>
      <c r="N45" s="429">
        <f>SUM(N40:N44)</f>
        <v>2000</v>
      </c>
      <c r="O45" s="106">
        <v>44145</v>
      </c>
      <c r="P45" s="113">
        <f t="shared" si="2"/>
        <v>0</v>
      </c>
      <c r="Q45" s="503">
        <f>SUM(Q40:Q44)</f>
        <v>2000</v>
      </c>
      <c r="R45" s="113">
        <f t="shared" si="3"/>
        <v>0</v>
      </c>
      <c r="S45" s="207"/>
    </row>
    <row r="46" spans="1:29" ht="11.25" customHeight="1" thickTop="1" x14ac:dyDescent="0.25">
      <c r="A46" s="115" t="s">
        <v>601</v>
      </c>
      <c r="B46" s="100"/>
      <c r="C46" s="100"/>
      <c r="D46" s="100"/>
      <c r="E46" s="187">
        <f>SUM(E39+E45)</f>
        <v>164938.92999999996</v>
      </c>
      <c r="F46" s="187">
        <f>SUM(F39+F45)</f>
        <v>202515.25000000003</v>
      </c>
      <c r="G46" s="125">
        <f>SUM(G39+G45)</f>
        <v>213209.89</v>
      </c>
      <c r="H46" s="126">
        <f>SUM(H39+H45)</f>
        <v>174951</v>
      </c>
      <c r="I46" s="119">
        <f t="shared" si="10"/>
        <v>-38258.890000000014</v>
      </c>
      <c r="J46" s="120">
        <f t="shared" si="11"/>
        <v>1.2186834599402119</v>
      </c>
      <c r="K46" s="407">
        <f>SUM(K39+K45)</f>
        <v>199498</v>
      </c>
      <c r="L46" s="432">
        <f>SUM(L39+L45)</f>
        <v>199498</v>
      </c>
      <c r="M46" s="126">
        <f>K46-L46</f>
        <v>0</v>
      </c>
      <c r="N46" s="441">
        <f>SUM(N39+N45)</f>
        <v>197498</v>
      </c>
      <c r="O46" s="106">
        <v>44194</v>
      </c>
      <c r="P46" s="126">
        <f t="shared" ref="P46" si="13">L46-N46</f>
        <v>2000</v>
      </c>
      <c r="Q46" s="504">
        <f>SUM(Q39+Q45)</f>
        <v>197498</v>
      </c>
      <c r="R46" s="126">
        <f t="shared" si="3"/>
        <v>0</v>
      </c>
      <c r="S46" s="207"/>
    </row>
    <row r="47" spans="1:29" ht="11.25" customHeight="1" x14ac:dyDescent="0.25">
      <c r="A47" s="100"/>
      <c r="B47" s="100"/>
      <c r="C47" s="100"/>
      <c r="D47" s="100"/>
      <c r="E47" s="183"/>
      <c r="F47" s="183"/>
      <c r="G47" s="117"/>
      <c r="H47" s="118"/>
      <c r="I47" s="119"/>
      <c r="J47" s="120"/>
      <c r="K47" s="118"/>
      <c r="L47" s="118"/>
      <c r="M47" s="118"/>
      <c r="N47" s="118"/>
      <c r="O47" s="106"/>
      <c r="P47" s="118"/>
      <c r="Q47" s="118"/>
      <c r="R47" s="118"/>
      <c r="S47" s="207"/>
    </row>
    <row r="48" spans="1:29" ht="11.25" customHeight="1" x14ac:dyDescent="0.25">
      <c r="A48" s="100" t="s">
        <v>602</v>
      </c>
      <c r="B48" s="100"/>
      <c r="C48" s="100"/>
      <c r="D48" s="100"/>
      <c r="E48" s="183"/>
      <c r="F48" s="183"/>
      <c r="G48" s="117"/>
      <c r="H48" s="118"/>
      <c r="I48" s="119"/>
      <c r="J48" s="120"/>
      <c r="K48" s="198"/>
      <c r="L48" s="408"/>
      <c r="M48" s="118"/>
      <c r="N48" s="427"/>
      <c r="O48" s="106">
        <v>44159</v>
      </c>
      <c r="P48" s="118"/>
      <c r="Q48" s="150"/>
      <c r="R48" s="118"/>
      <c r="S48" s="207"/>
    </row>
    <row r="49" spans="1:19" ht="11.25" customHeight="1" x14ac:dyDescent="0.25">
      <c r="A49" s="100"/>
      <c r="B49" s="100" t="s">
        <v>603</v>
      </c>
      <c r="C49" s="100"/>
      <c r="D49" s="100"/>
      <c r="E49" s="183"/>
      <c r="F49" s="183"/>
      <c r="G49" s="117"/>
      <c r="H49" s="118"/>
      <c r="I49" s="119"/>
      <c r="J49" s="120"/>
      <c r="K49" s="198"/>
      <c r="L49" s="408"/>
      <c r="M49" s="118"/>
      <c r="N49" s="427"/>
      <c r="O49" s="106">
        <v>44159</v>
      </c>
      <c r="P49" s="118"/>
      <c r="Q49" s="150"/>
      <c r="R49" s="118"/>
      <c r="S49" s="207"/>
    </row>
    <row r="50" spans="1:19" ht="11.25" customHeight="1" x14ac:dyDescent="0.2">
      <c r="A50" s="100"/>
      <c r="B50" s="100"/>
      <c r="C50" s="101" t="s">
        <v>604</v>
      </c>
      <c r="D50" s="100"/>
      <c r="E50" s="184">
        <v>25521.88</v>
      </c>
      <c r="F50" s="184">
        <v>26417.81</v>
      </c>
      <c r="G50" s="438">
        <v>25163.25</v>
      </c>
      <c r="H50" s="200">
        <v>29337</v>
      </c>
      <c r="I50" s="119">
        <f t="shared" si="10"/>
        <v>4173.75</v>
      </c>
      <c r="J50" s="120">
        <f t="shared" si="11"/>
        <v>0.85773085182534003</v>
      </c>
      <c r="K50" s="405">
        <v>31392</v>
      </c>
      <c r="L50" s="405">
        <v>31392</v>
      </c>
      <c r="M50" s="150">
        <f t="shared" ref="M50:M62" si="14">K50-L50</f>
        <v>0</v>
      </c>
      <c r="N50" s="405">
        <f>29924</f>
        <v>29924</v>
      </c>
      <c r="O50" s="106">
        <v>44159</v>
      </c>
      <c r="P50" s="118">
        <f t="shared" ref="P50:P62" si="15">L50-N50</f>
        <v>1468</v>
      </c>
      <c r="Q50" s="405">
        <f>29924</f>
        <v>29924</v>
      </c>
      <c r="R50" s="401">
        <f t="shared" si="3"/>
        <v>0</v>
      </c>
      <c r="S50" s="207"/>
    </row>
    <row r="51" spans="1:19" ht="11.25" customHeight="1" x14ac:dyDescent="0.2">
      <c r="A51" s="100"/>
      <c r="B51" s="100"/>
      <c r="C51" s="101" t="s">
        <v>605</v>
      </c>
      <c r="D51" s="100"/>
      <c r="E51" s="184">
        <v>47382.15</v>
      </c>
      <c r="F51" s="184">
        <v>48666.98</v>
      </c>
      <c r="G51" s="438">
        <v>50429.15</v>
      </c>
      <c r="H51" s="200">
        <v>50069</v>
      </c>
      <c r="I51" s="119">
        <f t="shared" si="10"/>
        <v>-360.15000000000146</v>
      </c>
      <c r="J51" s="120">
        <f t="shared" si="11"/>
        <v>1.0071930735584893</v>
      </c>
      <c r="K51" s="402">
        <v>51070</v>
      </c>
      <c r="L51" s="404">
        <v>51070</v>
      </c>
      <c r="M51" s="118">
        <f t="shared" si="14"/>
        <v>0</v>
      </c>
      <c r="N51" s="428">
        <v>51070</v>
      </c>
      <c r="O51" s="106">
        <v>44159</v>
      </c>
      <c r="P51" s="118">
        <f t="shared" si="15"/>
        <v>0</v>
      </c>
      <c r="Q51" s="405">
        <v>51070</v>
      </c>
      <c r="R51" s="401">
        <f t="shared" si="3"/>
        <v>0</v>
      </c>
      <c r="S51" s="207"/>
    </row>
    <row r="52" spans="1:19" ht="11.25" customHeight="1" x14ac:dyDescent="0.2">
      <c r="A52" s="100"/>
      <c r="B52" s="100"/>
      <c r="C52" s="101" t="s">
        <v>606</v>
      </c>
      <c r="D52" s="100"/>
      <c r="E52" s="184"/>
      <c r="F52" s="184"/>
      <c r="G52" s="438">
        <v>0</v>
      </c>
      <c r="H52" s="200">
        <v>0</v>
      </c>
      <c r="I52" s="119">
        <f t="shared" si="10"/>
        <v>0</v>
      </c>
      <c r="J52" s="120" t="str">
        <f t="shared" si="11"/>
        <v>---</v>
      </c>
      <c r="K52" s="402">
        <v>0</v>
      </c>
      <c r="L52" s="404">
        <v>0</v>
      </c>
      <c r="M52" s="118">
        <f t="shared" si="14"/>
        <v>0</v>
      </c>
      <c r="N52" s="428">
        <v>0</v>
      </c>
      <c r="O52" s="106">
        <v>44159</v>
      </c>
      <c r="P52" s="118">
        <f t="shared" si="15"/>
        <v>0</v>
      </c>
      <c r="Q52" s="405">
        <v>0</v>
      </c>
      <c r="R52" s="401">
        <f t="shared" si="3"/>
        <v>0</v>
      </c>
      <c r="S52" s="207"/>
    </row>
    <row r="53" spans="1:19" ht="11.25" customHeight="1" x14ac:dyDescent="0.2">
      <c r="A53" s="100"/>
      <c r="B53" s="100"/>
      <c r="C53" s="101" t="s">
        <v>607</v>
      </c>
      <c r="D53" s="100"/>
      <c r="E53" s="184">
        <v>4416</v>
      </c>
      <c r="F53" s="184">
        <v>4624</v>
      </c>
      <c r="G53" s="438">
        <v>3591</v>
      </c>
      <c r="H53" s="200">
        <v>4328</v>
      </c>
      <c r="I53" s="119">
        <f t="shared" si="10"/>
        <v>737</v>
      </c>
      <c r="J53" s="120">
        <f t="shared" si="11"/>
        <v>0.82971349353049906</v>
      </c>
      <c r="K53" s="402">
        <v>4387</v>
      </c>
      <c r="L53" s="404">
        <v>4387</v>
      </c>
      <c r="M53" s="118">
        <f t="shared" si="14"/>
        <v>0</v>
      </c>
      <c r="N53" s="428">
        <v>4387</v>
      </c>
      <c r="O53" s="106">
        <v>44159</v>
      </c>
      <c r="P53" s="118">
        <f t="shared" si="15"/>
        <v>0</v>
      </c>
      <c r="Q53" s="405">
        <v>4387</v>
      </c>
      <c r="R53" s="401">
        <f t="shared" si="3"/>
        <v>0</v>
      </c>
      <c r="S53" s="207"/>
    </row>
    <row r="54" spans="1:19" ht="11.25" customHeight="1" x14ac:dyDescent="0.2">
      <c r="A54" s="100"/>
      <c r="B54" s="100"/>
      <c r="C54" s="101" t="s">
        <v>608</v>
      </c>
      <c r="D54" s="100"/>
      <c r="E54" s="184">
        <v>70</v>
      </c>
      <c r="F54" s="184">
        <v>25</v>
      </c>
      <c r="G54" s="438">
        <v>20</v>
      </c>
      <c r="H54" s="200">
        <v>25</v>
      </c>
      <c r="I54" s="119">
        <f t="shared" si="10"/>
        <v>5</v>
      </c>
      <c r="J54" s="120">
        <f t="shared" si="11"/>
        <v>0.8</v>
      </c>
      <c r="K54" s="402">
        <v>25</v>
      </c>
      <c r="L54" s="404">
        <v>25</v>
      </c>
      <c r="M54" s="118">
        <f t="shared" si="14"/>
        <v>0</v>
      </c>
      <c r="N54" s="428">
        <v>25</v>
      </c>
      <c r="O54" s="106">
        <v>44159</v>
      </c>
      <c r="P54" s="118">
        <f t="shared" si="15"/>
        <v>0</v>
      </c>
      <c r="Q54" s="405">
        <v>25</v>
      </c>
      <c r="R54" s="401">
        <f t="shared" si="3"/>
        <v>0</v>
      </c>
      <c r="S54" s="207"/>
    </row>
    <row r="55" spans="1:19" ht="11.25" customHeight="1" x14ac:dyDescent="0.2">
      <c r="A55" s="100"/>
      <c r="B55" s="100"/>
      <c r="C55" s="101" t="s">
        <v>1252</v>
      </c>
      <c r="D55" s="100"/>
      <c r="E55" s="184">
        <v>1625.44</v>
      </c>
      <c r="F55" s="184">
        <v>3420.39</v>
      </c>
      <c r="G55" s="438">
        <v>1195.6199999999999</v>
      </c>
      <c r="H55" s="200">
        <v>3000</v>
      </c>
      <c r="I55" s="119">
        <f t="shared" si="10"/>
        <v>1804.38</v>
      </c>
      <c r="J55" s="120">
        <f t="shared" si="11"/>
        <v>0.39853999999999995</v>
      </c>
      <c r="K55" s="402">
        <v>3000</v>
      </c>
      <c r="L55" s="404">
        <v>3000</v>
      </c>
      <c r="M55" s="118">
        <f t="shared" si="14"/>
        <v>0</v>
      </c>
      <c r="N55" s="428">
        <v>3000</v>
      </c>
      <c r="O55" s="106">
        <v>44159</v>
      </c>
      <c r="P55" s="118">
        <f t="shared" si="15"/>
        <v>0</v>
      </c>
      <c r="Q55" s="405">
        <v>3000</v>
      </c>
      <c r="R55" s="401">
        <f t="shared" si="3"/>
        <v>0</v>
      </c>
      <c r="S55" s="207"/>
    </row>
    <row r="56" spans="1:19" ht="11.25" customHeight="1" x14ac:dyDescent="0.2">
      <c r="A56" s="100"/>
      <c r="B56" s="100"/>
      <c r="C56" s="101" t="s">
        <v>609</v>
      </c>
      <c r="D56" s="100"/>
      <c r="E56" s="184">
        <v>3129.81</v>
      </c>
      <c r="F56" s="184">
        <v>3679.46</v>
      </c>
      <c r="G56" s="438">
        <v>2571.8200000000002</v>
      </c>
      <c r="H56" s="200">
        <v>4000</v>
      </c>
      <c r="I56" s="119">
        <f t="shared" si="10"/>
        <v>1428.1799999999998</v>
      </c>
      <c r="J56" s="120">
        <f t="shared" si="11"/>
        <v>0.64295500000000005</v>
      </c>
      <c r="K56" s="402">
        <v>4000</v>
      </c>
      <c r="L56" s="404">
        <v>4000</v>
      </c>
      <c r="M56" s="118">
        <f t="shared" si="14"/>
        <v>0</v>
      </c>
      <c r="N56" s="428">
        <v>4000</v>
      </c>
      <c r="O56" s="106">
        <v>44159</v>
      </c>
      <c r="P56" s="118">
        <f t="shared" si="15"/>
        <v>0</v>
      </c>
      <c r="Q56" s="405">
        <v>4000</v>
      </c>
      <c r="R56" s="401">
        <f t="shared" si="3"/>
        <v>0</v>
      </c>
      <c r="S56" s="207"/>
    </row>
    <row r="57" spans="1:19" ht="11.25" customHeight="1" x14ac:dyDescent="0.2">
      <c r="A57" s="100"/>
      <c r="B57" s="100"/>
      <c r="C57" s="101" t="s">
        <v>610</v>
      </c>
      <c r="D57" s="100"/>
      <c r="E57" s="184">
        <v>93.92</v>
      </c>
      <c r="F57" s="184">
        <v>2828.09</v>
      </c>
      <c r="G57" s="438">
        <v>1125.56</v>
      </c>
      <c r="H57" s="200">
        <v>2800</v>
      </c>
      <c r="I57" s="119">
        <f t="shared" si="10"/>
        <v>1674.44</v>
      </c>
      <c r="J57" s="120">
        <f t="shared" si="11"/>
        <v>0.40198571428571428</v>
      </c>
      <c r="K57" s="402">
        <v>2800</v>
      </c>
      <c r="L57" s="404">
        <v>2800</v>
      </c>
      <c r="M57" s="118">
        <f t="shared" si="14"/>
        <v>0</v>
      </c>
      <c r="N57" s="428">
        <v>2800</v>
      </c>
      <c r="O57" s="106">
        <v>44159</v>
      </c>
      <c r="P57" s="118">
        <f t="shared" si="15"/>
        <v>0</v>
      </c>
      <c r="Q57" s="405">
        <v>2800</v>
      </c>
      <c r="R57" s="401">
        <f t="shared" si="3"/>
        <v>0</v>
      </c>
      <c r="S57" s="207"/>
    </row>
    <row r="58" spans="1:19" ht="11.25" customHeight="1" x14ac:dyDescent="0.2">
      <c r="A58" s="100"/>
      <c r="B58" s="100"/>
      <c r="C58" s="101" t="s">
        <v>611</v>
      </c>
      <c r="D58" s="100"/>
      <c r="E58" s="184">
        <v>611.58000000000004</v>
      </c>
      <c r="F58" s="184">
        <v>684</v>
      </c>
      <c r="G58" s="438">
        <v>0</v>
      </c>
      <c r="H58" s="200">
        <v>1460</v>
      </c>
      <c r="I58" s="119">
        <f t="shared" si="10"/>
        <v>1460</v>
      </c>
      <c r="J58" s="120">
        <f t="shared" si="11"/>
        <v>0</v>
      </c>
      <c r="K58" s="402">
        <v>1460</v>
      </c>
      <c r="L58" s="404">
        <v>1460</v>
      </c>
      <c r="M58" s="118">
        <f t="shared" si="14"/>
        <v>0</v>
      </c>
      <c r="N58" s="428">
        <v>1460</v>
      </c>
      <c r="O58" s="106">
        <v>44159</v>
      </c>
      <c r="P58" s="118">
        <f t="shared" si="15"/>
        <v>0</v>
      </c>
      <c r="Q58" s="405">
        <v>1460</v>
      </c>
      <c r="R58" s="401">
        <f t="shared" si="3"/>
        <v>0</v>
      </c>
      <c r="S58" s="207"/>
    </row>
    <row r="59" spans="1:19" ht="11.25" customHeight="1" x14ac:dyDescent="0.2">
      <c r="A59" s="100"/>
      <c r="B59" s="100"/>
      <c r="C59" s="101" t="s">
        <v>612</v>
      </c>
      <c r="D59" s="100"/>
      <c r="E59" s="184">
        <v>132.5</v>
      </c>
      <c r="F59" s="184">
        <v>76</v>
      </c>
      <c r="G59" s="438">
        <v>736.9</v>
      </c>
      <c r="H59" s="200">
        <v>0</v>
      </c>
      <c r="I59" s="119">
        <f t="shared" si="10"/>
        <v>-736.9</v>
      </c>
      <c r="J59" s="120" t="str">
        <f t="shared" si="11"/>
        <v>---</v>
      </c>
      <c r="K59" s="402">
        <v>0</v>
      </c>
      <c r="L59" s="404">
        <v>0</v>
      </c>
      <c r="M59" s="118">
        <f t="shared" si="14"/>
        <v>0</v>
      </c>
      <c r="N59" s="428">
        <v>0</v>
      </c>
      <c r="O59" s="106">
        <v>44159</v>
      </c>
      <c r="P59" s="118">
        <f t="shared" si="15"/>
        <v>0</v>
      </c>
      <c r="Q59" s="405">
        <v>0</v>
      </c>
      <c r="R59" s="401">
        <f t="shared" si="3"/>
        <v>0</v>
      </c>
      <c r="S59" s="207"/>
    </row>
    <row r="60" spans="1:19" ht="11.25" customHeight="1" x14ac:dyDescent="0.2">
      <c r="A60" s="100"/>
      <c r="B60" s="100"/>
      <c r="C60" s="101" t="s">
        <v>613</v>
      </c>
      <c r="D60" s="100"/>
      <c r="E60" s="184">
        <v>140.30000000000001</v>
      </c>
      <c r="F60" s="184">
        <v>234.68</v>
      </c>
      <c r="G60" s="438">
        <v>0</v>
      </c>
      <c r="H60" s="200">
        <v>300</v>
      </c>
      <c r="I60" s="119">
        <f t="shared" si="10"/>
        <v>300</v>
      </c>
      <c r="J60" s="120">
        <f t="shared" si="11"/>
        <v>0</v>
      </c>
      <c r="K60" s="402">
        <v>300</v>
      </c>
      <c r="L60" s="404">
        <v>300</v>
      </c>
      <c r="M60" s="118">
        <f>K60-L60</f>
        <v>0</v>
      </c>
      <c r="N60" s="428">
        <v>300</v>
      </c>
      <c r="O60" s="106">
        <v>44159</v>
      </c>
      <c r="P60" s="118">
        <f t="shared" si="15"/>
        <v>0</v>
      </c>
      <c r="Q60" s="405">
        <v>300</v>
      </c>
      <c r="R60" s="401">
        <f t="shared" si="3"/>
        <v>0</v>
      </c>
      <c r="S60" s="207"/>
    </row>
    <row r="61" spans="1:19" ht="11.25" customHeight="1" x14ac:dyDescent="0.2">
      <c r="A61" s="100"/>
      <c r="B61" s="100"/>
      <c r="C61" s="101" t="s">
        <v>614</v>
      </c>
      <c r="D61" s="100"/>
      <c r="E61" s="184">
        <v>2210</v>
      </c>
      <c r="F61" s="184">
        <v>2252.5</v>
      </c>
      <c r="G61" s="438">
        <v>1997.5</v>
      </c>
      <c r="H61" s="200">
        <v>2500</v>
      </c>
      <c r="I61" s="119">
        <f t="shared" si="10"/>
        <v>502.5</v>
      </c>
      <c r="J61" s="120">
        <f t="shared" si="11"/>
        <v>0.79900000000000004</v>
      </c>
      <c r="K61" s="402">
        <v>2500</v>
      </c>
      <c r="L61" s="404">
        <v>2500</v>
      </c>
      <c r="M61" s="118">
        <f t="shared" si="14"/>
        <v>0</v>
      </c>
      <c r="N61" s="428">
        <v>2500</v>
      </c>
      <c r="O61" s="106">
        <v>44159</v>
      </c>
      <c r="P61" s="118">
        <f t="shared" si="15"/>
        <v>0</v>
      </c>
      <c r="Q61" s="405">
        <v>2500</v>
      </c>
      <c r="R61" s="401">
        <f t="shared" si="3"/>
        <v>0</v>
      </c>
      <c r="S61" s="207"/>
    </row>
    <row r="62" spans="1:19" ht="11.25" customHeight="1" x14ac:dyDescent="0.2">
      <c r="A62" s="100"/>
      <c r="B62" s="100"/>
      <c r="C62" s="101" t="s">
        <v>615</v>
      </c>
      <c r="D62" s="100"/>
      <c r="E62" s="186">
        <v>1760</v>
      </c>
      <c r="F62" s="186">
        <v>1993</v>
      </c>
      <c r="G62" s="438">
        <v>2441.2600000000002</v>
      </c>
      <c r="H62" s="200">
        <v>1200</v>
      </c>
      <c r="I62" s="481">
        <f t="shared" si="10"/>
        <v>-1241.2600000000002</v>
      </c>
      <c r="J62" s="482">
        <f t="shared" si="11"/>
        <v>2.0343833333333334</v>
      </c>
      <c r="K62" s="402">
        <v>2000</v>
      </c>
      <c r="L62" s="404">
        <v>2000</v>
      </c>
      <c r="M62" s="122">
        <f t="shared" si="14"/>
        <v>0</v>
      </c>
      <c r="N62" s="428">
        <v>2000</v>
      </c>
      <c r="O62" s="106">
        <v>44159</v>
      </c>
      <c r="P62" s="118">
        <f t="shared" si="15"/>
        <v>0</v>
      </c>
      <c r="Q62" s="509">
        <v>1200</v>
      </c>
      <c r="R62" s="200">
        <f t="shared" si="3"/>
        <v>800</v>
      </c>
      <c r="S62" s="207"/>
    </row>
    <row r="63" spans="1:19" ht="11.25" customHeight="1" x14ac:dyDescent="0.25">
      <c r="A63" s="100"/>
      <c r="B63" s="100" t="s">
        <v>616</v>
      </c>
      <c r="C63" s="100"/>
      <c r="D63" s="100"/>
      <c r="E63" s="181">
        <f>SUM(E49:E62)</f>
        <v>87093.58</v>
      </c>
      <c r="F63" s="181">
        <f>SUM(F49:F62)</f>
        <v>94901.91</v>
      </c>
      <c r="G63" s="112">
        <f>SUM(G49:G62)</f>
        <v>89272.059999999983</v>
      </c>
      <c r="H63" s="113">
        <f>SUM(H49:H62)</f>
        <v>99019</v>
      </c>
      <c r="I63" s="479">
        <f t="shared" si="10"/>
        <v>9746.9400000000169</v>
      </c>
      <c r="J63" s="480">
        <f t="shared" si="11"/>
        <v>0.90156495218089439</v>
      </c>
      <c r="K63" s="403">
        <f>SUM(K49:K62)</f>
        <v>102934</v>
      </c>
      <c r="L63" s="409">
        <f>SUM(L49:L62)</f>
        <v>102934</v>
      </c>
      <c r="M63" s="113">
        <f>K63-L63</f>
        <v>0</v>
      </c>
      <c r="N63" s="429">
        <f>SUM(N49:N62)</f>
        <v>101466</v>
      </c>
      <c r="O63" s="106">
        <v>44159</v>
      </c>
      <c r="P63" s="113">
        <f t="shared" ref="P63:P84" si="16">L63-N63</f>
        <v>1468</v>
      </c>
      <c r="Q63" s="503">
        <f>SUM(Q49:Q62)</f>
        <v>100666</v>
      </c>
      <c r="R63" s="113">
        <f t="shared" si="3"/>
        <v>800</v>
      </c>
      <c r="S63" s="207"/>
    </row>
    <row r="64" spans="1:19" ht="11.25" customHeight="1" x14ac:dyDescent="0.25">
      <c r="A64" s="100"/>
      <c r="B64" s="100" t="s">
        <v>617</v>
      </c>
      <c r="C64" s="100"/>
      <c r="D64" s="100"/>
      <c r="E64" s="183"/>
      <c r="F64" s="183"/>
      <c r="G64" s="117"/>
      <c r="H64" s="118"/>
      <c r="I64" s="119"/>
      <c r="J64" s="120"/>
      <c r="K64" s="198"/>
      <c r="L64" s="408"/>
      <c r="M64" s="118"/>
      <c r="N64" s="427"/>
      <c r="O64" s="106">
        <v>44159</v>
      </c>
      <c r="P64" s="118"/>
      <c r="Q64" s="150"/>
      <c r="R64" s="118"/>
      <c r="S64" s="207"/>
    </row>
    <row r="65" spans="1:19" ht="11.25" customHeight="1" x14ac:dyDescent="0.2">
      <c r="A65" s="100"/>
      <c r="B65" s="100"/>
      <c r="C65" s="101" t="s">
        <v>1330</v>
      </c>
      <c r="D65" s="100"/>
      <c r="E65" s="184">
        <v>2050</v>
      </c>
      <c r="F65" s="184">
        <v>900</v>
      </c>
      <c r="G65" s="437">
        <v>2570</v>
      </c>
      <c r="H65" s="118">
        <v>2700</v>
      </c>
      <c r="I65" s="119">
        <f t="shared" si="10"/>
        <v>130</v>
      </c>
      <c r="J65" s="120">
        <f t="shared" si="11"/>
        <v>0.95185185185185184</v>
      </c>
      <c r="K65" s="402">
        <v>1170</v>
      </c>
      <c r="L65" s="404">
        <v>1170</v>
      </c>
      <c r="M65" s="118">
        <f t="shared" ref="M65:M80" si="17">K65-L65</f>
        <v>0</v>
      </c>
      <c r="N65" s="428">
        <v>1170</v>
      </c>
      <c r="O65" s="106">
        <v>44159</v>
      </c>
      <c r="P65" s="118">
        <f t="shared" si="16"/>
        <v>0</v>
      </c>
      <c r="Q65" s="405">
        <v>1170</v>
      </c>
      <c r="R65" s="401">
        <f t="shared" si="3"/>
        <v>0</v>
      </c>
      <c r="S65" s="207"/>
    </row>
    <row r="66" spans="1:19" ht="11.25" customHeight="1" x14ac:dyDescent="0.25">
      <c r="A66" s="100"/>
      <c r="B66" s="100"/>
      <c r="C66" s="101" t="s">
        <v>1329</v>
      </c>
      <c r="D66" s="100"/>
      <c r="E66" s="184">
        <v>3172</v>
      </c>
      <c r="F66" s="184">
        <v>440</v>
      </c>
      <c r="G66" s="121">
        <v>7276.06</v>
      </c>
      <c r="H66" s="118">
        <v>4070</v>
      </c>
      <c r="I66" s="119">
        <f t="shared" si="10"/>
        <v>-3206.0600000000004</v>
      </c>
      <c r="J66" s="120">
        <f t="shared" si="11"/>
        <v>1.7877297297297299</v>
      </c>
      <c r="K66" s="405">
        <v>2707</v>
      </c>
      <c r="L66" s="405">
        <v>2707</v>
      </c>
      <c r="M66" s="150">
        <f t="shared" si="17"/>
        <v>0</v>
      </c>
      <c r="N66" s="405">
        <v>2607</v>
      </c>
      <c r="O66" s="106">
        <v>44159</v>
      </c>
      <c r="P66" s="118">
        <f t="shared" si="16"/>
        <v>100</v>
      </c>
      <c r="Q66" s="405">
        <v>2607</v>
      </c>
      <c r="R66" s="401">
        <f t="shared" si="3"/>
        <v>0</v>
      </c>
      <c r="S66" s="207"/>
    </row>
    <row r="67" spans="1:19" ht="11.25" customHeight="1" x14ac:dyDescent="0.2">
      <c r="A67" s="100"/>
      <c r="B67" s="100"/>
      <c r="C67" s="101" t="s">
        <v>1331</v>
      </c>
      <c r="D67" s="100"/>
      <c r="E67" s="184">
        <v>5417.5</v>
      </c>
      <c r="F67" s="184">
        <v>1468.5</v>
      </c>
      <c r="G67" s="437">
        <v>7839</v>
      </c>
      <c r="H67" s="118">
        <v>3765</v>
      </c>
      <c r="I67" s="119">
        <f t="shared" si="10"/>
        <v>-4074</v>
      </c>
      <c r="J67" s="120">
        <f t="shared" si="11"/>
        <v>2.0820717131474105</v>
      </c>
      <c r="K67" s="405">
        <v>2798</v>
      </c>
      <c r="L67" s="405">
        <v>2798</v>
      </c>
      <c r="M67" s="150">
        <f t="shared" si="17"/>
        <v>0</v>
      </c>
      <c r="N67" s="405">
        <v>1600</v>
      </c>
      <c r="O67" s="106">
        <v>44159</v>
      </c>
      <c r="P67" s="118">
        <f t="shared" si="16"/>
        <v>1198</v>
      </c>
      <c r="Q67" s="405">
        <v>1600</v>
      </c>
      <c r="R67" s="401">
        <f t="shared" si="3"/>
        <v>0</v>
      </c>
      <c r="S67" s="207"/>
    </row>
    <row r="68" spans="1:19" ht="11.25" customHeight="1" x14ac:dyDescent="0.2">
      <c r="A68" s="100"/>
      <c r="B68" s="100"/>
      <c r="C68" s="101" t="s">
        <v>621</v>
      </c>
      <c r="D68" s="100"/>
      <c r="E68" s="184"/>
      <c r="F68" s="184"/>
      <c r="G68" s="437">
        <v>0</v>
      </c>
      <c r="H68" s="118">
        <v>0</v>
      </c>
      <c r="I68" s="119">
        <f t="shared" si="10"/>
        <v>0</v>
      </c>
      <c r="J68" s="120" t="str">
        <f t="shared" si="11"/>
        <v>---</v>
      </c>
      <c r="K68" s="402">
        <v>500</v>
      </c>
      <c r="L68" s="404">
        <v>500</v>
      </c>
      <c r="M68" s="118">
        <f t="shared" si="17"/>
        <v>0</v>
      </c>
      <c r="N68" s="428">
        <v>500</v>
      </c>
      <c r="O68" s="106">
        <v>44159</v>
      </c>
      <c r="P68" s="118">
        <f t="shared" si="16"/>
        <v>0</v>
      </c>
      <c r="Q68" s="405">
        <v>500</v>
      </c>
      <c r="R68" s="401">
        <f t="shared" ref="R68:R131" si="18">N68-Q68</f>
        <v>0</v>
      </c>
      <c r="S68" s="207"/>
    </row>
    <row r="69" spans="1:19" ht="11.25" customHeight="1" x14ac:dyDescent="0.2">
      <c r="A69" s="100"/>
      <c r="B69" s="100"/>
      <c r="C69" s="101" t="s">
        <v>622</v>
      </c>
      <c r="D69" s="100"/>
      <c r="E69" s="184"/>
      <c r="F69" s="184"/>
      <c r="G69" s="437">
        <v>0</v>
      </c>
      <c r="H69" s="118">
        <v>0</v>
      </c>
      <c r="I69" s="119">
        <f t="shared" si="10"/>
        <v>0</v>
      </c>
      <c r="J69" s="120" t="str">
        <f t="shared" si="11"/>
        <v>---</v>
      </c>
      <c r="K69" s="402">
        <v>0</v>
      </c>
      <c r="L69" s="404">
        <v>0</v>
      </c>
      <c r="M69" s="118">
        <f>K69-L69</f>
        <v>0</v>
      </c>
      <c r="N69" s="428">
        <f t="shared" ref="N69:N80" si="19">H69/4</f>
        <v>0</v>
      </c>
      <c r="O69" s="106">
        <v>44159</v>
      </c>
      <c r="P69" s="118">
        <f t="shared" si="16"/>
        <v>0</v>
      </c>
      <c r="Q69" s="405">
        <f t="shared" ref="Q69" si="20">K69/4</f>
        <v>0</v>
      </c>
      <c r="R69" s="401">
        <f t="shared" si="18"/>
        <v>0</v>
      </c>
      <c r="S69" s="207"/>
    </row>
    <row r="70" spans="1:19" ht="11.25" customHeight="1" x14ac:dyDescent="0.2">
      <c r="A70" s="100"/>
      <c r="B70" s="100"/>
      <c r="C70" s="101" t="s">
        <v>1332</v>
      </c>
      <c r="D70" s="100"/>
      <c r="E70" s="184">
        <v>1700</v>
      </c>
      <c r="F70" s="184">
        <v>700</v>
      </c>
      <c r="G70" s="437">
        <v>2120</v>
      </c>
      <c r="H70" s="118">
        <v>1600</v>
      </c>
      <c r="I70" s="119">
        <f t="shared" si="10"/>
        <v>-520</v>
      </c>
      <c r="J70" s="120">
        <f t="shared" si="11"/>
        <v>1.325</v>
      </c>
      <c r="K70" s="405">
        <v>1400</v>
      </c>
      <c r="L70" s="405">
        <v>1400</v>
      </c>
      <c r="M70" s="150">
        <f t="shared" si="17"/>
        <v>0</v>
      </c>
      <c r="N70" s="405">
        <v>1000</v>
      </c>
      <c r="O70" s="106">
        <v>44159</v>
      </c>
      <c r="P70" s="118">
        <f t="shared" si="16"/>
        <v>400</v>
      </c>
      <c r="Q70" s="405">
        <v>1000</v>
      </c>
      <c r="R70" s="401">
        <f t="shared" si="18"/>
        <v>0</v>
      </c>
      <c r="S70" s="207"/>
    </row>
    <row r="71" spans="1:19" ht="11.25" customHeight="1" x14ac:dyDescent="0.2">
      <c r="A71" s="100"/>
      <c r="B71" s="100"/>
      <c r="C71" s="101" t="s">
        <v>1364</v>
      </c>
      <c r="D71" s="100"/>
      <c r="E71" s="184"/>
      <c r="F71" s="184"/>
      <c r="G71" s="437">
        <v>0</v>
      </c>
      <c r="H71" s="118"/>
      <c r="I71" s="119"/>
      <c r="J71" s="120"/>
      <c r="K71" s="405"/>
      <c r="L71" s="405"/>
      <c r="M71" s="150"/>
      <c r="N71" s="405">
        <v>400</v>
      </c>
      <c r="O71" s="106">
        <v>44159</v>
      </c>
      <c r="P71" s="118">
        <f t="shared" si="16"/>
        <v>-400</v>
      </c>
      <c r="Q71" s="405">
        <v>400</v>
      </c>
      <c r="R71" s="401">
        <f t="shared" si="18"/>
        <v>0</v>
      </c>
      <c r="S71" s="207"/>
    </row>
    <row r="72" spans="1:19" ht="11.25" customHeight="1" x14ac:dyDescent="0.2">
      <c r="A72" s="100"/>
      <c r="B72" s="100"/>
      <c r="C72" s="101" t="s">
        <v>624</v>
      </c>
      <c r="D72" s="100"/>
      <c r="E72" s="184">
        <v>344.99</v>
      </c>
      <c r="F72" s="184">
        <v>500</v>
      </c>
      <c r="G72" s="437">
        <v>2864</v>
      </c>
      <c r="H72" s="118">
        <v>500</v>
      </c>
      <c r="I72" s="119">
        <f t="shared" si="10"/>
        <v>-2364</v>
      </c>
      <c r="J72" s="120">
        <f t="shared" si="11"/>
        <v>5.7279999999999998</v>
      </c>
      <c r="K72" s="405">
        <v>2261</v>
      </c>
      <c r="L72" s="405">
        <v>2261</v>
      </c>
      <c r="M72" s="150">
        <f t="shared" si="17"/>
        <v>0</v>
      </c>
      <c r="N72" s="405">
        <v>650</v>
      </c>
      <c r="O72" s="106">
        <v>44159</v>
      </c>
      <c r="P72" s="118">
        <f t="shared" si="16"/>
        <v>1611</v>
      </c>
      <c r="Q72" s="150">
        <v>500</v>
      </c>
      <c r="R72" s="401">
        <f t="shared" si="18"/>
        <v>150</v>
      </c>
      <c r="S72" s="207"/>
    </row>
    <row r="73" spans="1:19" ht="11.25" customHeight="1" x14ac:dyDescent="0.2">
      <c r="A73" s="100"/>
      <c r="B73" s="100"/>
      <c r="C73" s="101" t="s">
        <v>625</v>
      </c>
      <c r="D73" s="100"/>
      <c r="E73" s="184"/>
      <c r="F73" s="184"/>
      <c r="G73" s="437">
        <v>0</v>
      </c>
      <c r="H73" s="118">
        <v>0</v>
      </c>
      <c r="I73" s="119">
        <f t="shared" si="10"/>
        <v>0</v>
      </c>
      <c r="J73" s="120" t="str">
        <f t="shared" si="11"/>
        <v>---</v>
      </c>
      <c r="K73" s="405">
        <v>0</v>
      </c>
      <c r="L73" s="405">
        <v>0</v>
      </c>
      <c r="M73" s="150">
        <f t="shared" si="17"/>
        <v>0</v>
      </c>
      <c r="N73" s="405">
        <v>400</v>
      </c>
      <c r="O73" s="106">
        <v>44159</v>
      </c>
      <c r="P73" s="118">
        <f t="shared" si="16"/>
        <v>-400</v>
      </c>
      <c r="Q73" s="405">
        <v>400</v>
      </c>
      <c r="R73" s="401">
        <f t="shared" si="18"/>
        <v>0</v>
      </c>
      <c r="S73" s="207"/>
    </row>
    <row r="74" spans="1:19" ht="11.25" customHeight="1" x14ac:dyDescent="0.2">
      <c r="A74" s="100"/>
      <c r="B74" s="100"/>
      <c r="C74" s="101" t="s">
        <v>626</v>
      </c>
      <c r="D74" s="100"/>
      <c r="E74" s="184">
        <v>6548.55</v>
      </c>
      <c r="F74" s="184">
        <v>5957.63</v>
      </c>
      <c r="G74" s="437">
        <v>6125.12</v>
      </c>
      <c r="H74" s="118">
        <v>6400</v>
      </c>
      <c r="I74" s="119">
        <f t="shared" si="10"/>
        <v>274.88000000000011</v>
      </c>
      <c r="J74" s="120">
        <f t="shared" si="11"/>
        <v>0.95704999999999996</v>
      </c>
      <c r="K74" s="402">
        <v>6400</v>
      </c>
      <c r="L74" s="404">
        <v>6400</v>
      </c>
      <c r="M74" s="118">
        <f t="shared" si="17"/>
        <v>0</v>
      </c>
      <c r="N74" s="428">
        <v>6400</v>
      </c>
      <c r="O74" s="106">
        <v>44159</v>
      </c>
      <c r="P74" s="118">
        <f t="shared" si="16"/>
        <v>0</v>
      </c>
      <c r="Q74" s="405">
        <v>6400</v>
      </c>
      <c r="R74" s="401">
        <f t="shared" si="18"/>
        <v>0</v>
      </c>
      <c r="S74" s="207"/>
    </row>
    <row r="75" spans="1:19" ht="11.25" customHeight="1" x14ac:dyDescent="0.2">
      <c r="A75" s="100"/>
      <c r="B75" s="100"/>
      <c r="C75" s="101" t="s">
        <v>627</v>
      </c>
      <c r="D75" s="100"/>
      <c r="E75" s="184">
        <v>609.70000000000005</v>
      </c>
      <c r="F75" s="184">
        <v>7.9</v>
      </c>
      <c r="G75" s="437">
        <v>599</v>
      </c>
      <c r="H75" s="118">
        <v>1000</v>
      </c>
      <c r="I75" s="119">
        <f t="shared" si="10"/>
        <v>401</v>
      </c>
      <c r="J75" s="120">
        <f t="shared" si="11"/>
        <v>0.59899999999999998</v>
      </c>
      <c r="K75" s="402">
        <v>1000</v>
      </c>
      <c r="L75" s="404">
        <v>1000</v>
      </c>
      <c r="M75" s="118">
        <f t="shared" si="17"/>
        <v>0</v>
      </c>
      <c r="N75" s="428">
        <v>1000</v>
      </c>
      <c r="O75" s="106">
        <v>44159</v>
      </c>
      <c r="P75" s="118">
        <f t="shared" si="16"/>
        <v>0</v>
      </c>
      <c r="Q75" s="405">
        <v>1000</v>
      </c>
      <c r="R75" s="401">
        <f t="shared" si="18"/>
        <v>0</v>
      </c>
      <c r="S75" s="207"/>
    </row>
    <row r="76" spans="1:19" ht="11.25" customHeight="1" x14ac:dyDescent="0.2">
      <c r="A76" s="100"/>
      <c r="B76" s="100"/>
      <c r="C76" s="101" t="s">
        <v>628</v>
      </c>
      <c r="D76" s="100"/>
      <c r="E76" s="184">
        <v>1155.33</v>
      </c>
      <c r="F76" s="184">
        <v>426.31</v>
      </c>
      <c r="G76" s="437">
        <v>1230.8599999999999</v>
      </c>
      <c r="H76" s="118">
        <v>1100</v>
      </c>
      <c r="I76" s="119">
        <f t="shared" si="10"/>
        <v>-130.8599999999999</v>
      </c>
      <c r="J76" s="120">
        <f t="shared" si="11"/>
        <v>1.1189636363636364</v>
      </c>
      <c r="K76" s="402">
        <v>400</v>
      </c>
      <c r="L76" s="404">
        <v>400</v>
      </c>
      <c r="M76" s="118">
        <f t="shared" si="17"/>
        <v>0</v>
      </c>
      <c r="N76" s="428">
        <v>400</v>
      </c>
      <c r="O76" s="106">
        <v>44159</v>
      </c>
      <c r="P76" s="118">
        <f t="shared" si="16"/>
        <v>0</v>
      </c>
      <c r="Q76" s="405">
        <v>400</v>
      </c>
      <c r="R76" s="401">
        <f t="shared" si="18"/>
        <v>0</v>
      </c>
      <c r="S76" s="207"/>
    </row>
    <row r="77" spans="1:19" ht="11.25" customHeight="1" x14ac:dyDescent="0.2">
      <c r="A77" s="100"/>
      <c r="B77" s="100"/>
      <c r="C77" s="101" t="s">
        <v>629</v>
      </c>
      <c r="D77" s="100"/>
      <c r="E77" s="184">
        <v>114.93</v>
      </c>
      <c r="F77" s="184">
        <v>288.83</v>
      </c>
      <c r="G77" s="437">
        <v>95.4</v>
      </c>
      <c r="H77" s="118">
        <v>1000</v>
      </c>
      <c r="I77" s="119">
        <f t="shared" si="10"/>
        <v>904.6</v>
      </c>
      <c r="J77" s="120">
        <f t="shared" si="11"/>
        <v>9.5400000000000013E-2</v>
      </c>
      <c r="K77" s="405">
        <v>1000</v>
      </c>
      <c r="L77" s="405">
        <v>1000</v>
      </c>
      <c r="M77" s="150">
        <f t="shared" si="17"/>
        <v>0</v>
      </c>
      <c r="N77" s="405">
        <v>300</v>
      </c>
      <c r="O77" s="106">
        <v>44159</v>
      </c>
      <c r="P77" s="118">
        <f t="shared" si="16"/>
        <v>700</v>
      </c>
      <c r="Q77" s="405">
        <v>300</v>
      </c>
      <c r="R77" s="401">
        <f t="shared" si="18"/>
        <v>0</v>
      </c>
      <c r="S77" s="207"/>
    </row>
    <row r="78" spans="1:19" ht="11.25" customHeight="1" x14ac:dyDescent="0.2">
      <c r="A78" s="100"/>
      <c r="B78" s="100"/>
      <c r="C78" s="101" t="s">
        <v>630</v>
      </c>
      <c r="D78" s="100"/>
      <c r="E78" s="184"/>
      <c r="F78" s="184"/>
      <c r="G78" s="437">
        <v>0</v>
      </c>
      <c r="H78" s="118">
        <v>0</v>
      </c>
      <c r="I78" s="119">
        <f t="shared" si="10"/>
        <v>0</v>
      </c>
      <c r="J78" s="120" t="str">
        <f t="shared" si="11"/>
        <v>---</v>
      </c>
      <c r="K78" s="402">
        <v>0</v>
      </c>
      <c r="L78" s="404">
        <v>0</v>
      </c>
      <c r="M78" s="118">
        <f t="shared" si="17"/>
        <v>0</v>
      </c>
      <c r="N78" s="428">
        <f t="shared" si="19"/>
        <v>0</v>
      </c>
      <c r="O78" s="106">
        <v>44159</v>
      </c>
      <c r="P78" s="118">
        <f t="shared" si="16"/>
        <v>0</v>
      </c>
      <c r="Q78" s="405">
        <f t="shared" ref="Q78:Q80" si="21">K78/4</f>
        <v>0</v>
      </c>
      <c r="R78" s="401">
        <f t="shared" si="18"/>
        <v>0</v>
      </c>
      <c r="S78" s="207"/>
    </row>
    <row r="79" spans="1:19" ht="11.25" customHeight="1" x14ac:dyDescent="0.2">
      <c r="A79" s="100"/>
      <c r="B79" s="100"/>
      <c r="C79" s="101" t="s">
        <v>631</v>
      </c>
      <c r="D79" s="100"/>
      <c r="E79" s="184"/>
      <c r="F79" s="184"/>
      <c r="G79" s="437">
        <v>0</v>
      </c>
      <c r="H79" s="118">
        <v>0</v>
      </c>
      <c r="I79" s="119">
        <f t="shared" si="10"/>
        <v>0</v>
      </c>
      <c r="J79" s="120" t="str">
        <f t="shared" si="11"/>
        <v>---</v>
      </c>
      <c r="K79" s="402">
        <v>0</v>
      </c>
      <c r="L79" s="404">
        <v>0</v>
      </c>
      <c r="M79" s="118">
        <f t="shared" si="17"/>
        <v>0</v>
      </c>
      <c r="N79" s="428">
        <f t="shared" si="19"/>
        <v>0</v>
      </c>
      <c r="O79" s="106">
        <v>44159</v>
      </c>
      <c r="P79" s="118">
        <f t="shared" si="16"/>
        <v>0</v>
      </c>
      <c r="Q79" s="405">
        <f t="shared" si="21"/>
        <v>0</v>
      </c>
      <c r="R79" s="401">
        <f t="shared" si="18"/>
        <v>0</v>
      </c>
      <c r="S79" s="207"/>
    </row>
    <row r="80" spans="1:19" ht="11.25" customHeight="1" x14ac:dyDescent="0.25">
      <c r="A80" s="100"/>
      <c r="B80" s="100"/>
      <c r="C80" s="101" t="s">
        <v>632</v>
      </c>
      <c r="D80" s="100"/>
      <c r="E80" s="184"/>
      <c r="F80" s="184"/>
      <c r="G80" s="121">
        <v>0</v>
      </c>
      <c r="H80" s="118">
        <v>0</v>
      </c>
      <c r="I80" s="119">
        <f t="shared" si="10"/>
        <v>0</v>
      </c>
      <c r="J80" s="120" t="str">
        <f t="shared" si="11"/>
        <v>---</v>
      </c>
      <c r="K80" s="402">
        <v>0</v>
      </c>
      <c r="L80" s="404">
        <v>0</v>
      </c>
      <c r="M80" s="118">
        <f t="shared" si="17"/>
        <v>0</v>
      </c>
      <c r="N80" s="428">
        <f t="shared" si="19"/>
        <v>0</v>
      </c>
      <c r="O80" s="106">
        <v>44159</v>
      </c>
      <c r="P80" s="118">
        <f t="shared" si="16"/>
        <v>0</v>
      </c>
      <c r="Q80" s="405">
        <f t="shared" si="21"/>
        <v>0</v>
      </c>
      <c r="R80" s="401">
        <f t="shared" si="18"/>
        <v>0</v>
      </c>
      <c r="S80" s="207"/>
    </row>
    <row r="81" spans="1:19" ht="11.25" customHeight="1" x14ac:dyDescent="0.2">
      <c r="A81" s="100"/>
      <c r="B81" s="100"/>
      <c r="C81" s="101" t="s">
        <v>1169</v>
      </c>
      <c r="D81" s="100"/>
      <c r="E81" s="183">
        <v>48.3</v>
      </c>
      <c r="F81" s="183">
        <v>50.88</v>
      </c>
      <c r="G81" s="437">
        <v>128.6</v>
      </c>
      <c r="H81" s="118">
        <v>350</v>
      </c>
      <c r="I81" s="119">
        <f t="shared" ref="I81" si="22">H81-G81</f>
        <v>221.4</v>
      </c>
      <c r="J81" s="120">
        <f t="shared" ref="J81" si="23">IF((H81=0),"---",(G81/H81))</f>
        <v>0.36742857142857144</v>
      </c>
      <c r="K81" s="405">
        <v>350</v>
      </c>
      <c r="L81" s="405">
        <v>350</v>
      </c>
      <c r="M81" s="150">
        <f>K81-L81</f>
        <v>0</v>
      </c>
      <c r="N81" s="405">
        <v>175</v>
      </c>
      <c r="O81" s="106">
        <v>44159</v>
      </c>
      <c r="P81" s="118">
        <f t="shared" ref="P81" si="24">L81-N81</f>
        <v>175</v>
      </c>
      <c r="Q81" s="405">
        <v>175</v>
      </c>
      <c r="R81" s="401">
        <f t="shared" si="18"/>
        <v>0</v>
      </c>
      <c r="S81" s="207"/>
    </row>
    <row r="82" spans="1:19" ht="11.25" customHeight="1" x14ac:dyDescent="0.2">
      <c r="A82" s="100"/>
      <c r="B82" s="100"/>
      <c r="C82" s="101" t="s">
        <v>1365</v>
      </c>
      <c r="D82" s="100"/>
      <c r="E82" s="186"/>
      <c r="F82" s="186"/>
      <c r="G82" s="437">
        <v>5250</v>
      </c>
      <c r="H82" s="118">
        <v>0</v>
      </c>
      <c r="I82" s="119">
        <f t="shared" si="10"/>
        <v>-5250</v>
      </c>
      <c r="J82" s="120" t="str">
        <f t="shared" si="11"/>
        <v>---</v>
      </c>
      <c r="K82" s="402">
        <v>0</v>
      </c>
      <c r="L82" s="404">
        <v>0</v>
      </c>
      <c r="M82" s="122">
        <f>K82-L82</f>
        <v>0</v>
      </c>
      <c r="N82" s="428">
        <v>0</v>
      </c>
      <c r="O82" s="106">
        <v>44159</v>
      </c>
      <c r="P82" s="118">
        <f t="shared" si="16"/>
        <v>0</v>
      </c>
      <c r="Q82" s="405">
        <v>0</v>
      </c>
      <c r="R82" s="401">
        <f t="shared" si="18"/>
        <v>0</v>
      </c>
      <c r="S82" s="207"/>
    </row>
    <row r="83" spans="1:19" ht="11.25" customHeight="1" thickBot="1" x14ac:dyDescent="0.3">
      <c r="A83" s="100"/>
      <c r="B83" s="100" t="s">
        <v>633</v>
      </c>
      <c r="C83" s="100"/>
      <c r="D83" s="100"/>
      <c r="E83" s="181">
        <f>SUM(E64:E82)</f>
        <v>21161.3</v>
      </c>
      <c r="F83" s="181">
        <f>SUM(F64:F82)</f>
        <v>10740.05</v>
      </c>
      <c r="G83" s="112">
        <f>SUM(G64:G82)</f>
        <v>36098.04</v>
      </c>
      <c r="H83" s="113">
        <f>SUM(H64:H82)</f>
        <v>22485</v>
      </c>
      <c r="I83" s="483">
        <f t="shared" si="10"/>
        <v>-13613.04</v>
      </c>
      <c r="J83" s="484">
        <f t="shared" si="11"/>
        <v>1.6054276184122749</v>
      </c>
      <c r="K83" s="403">
        <f>SUM(K64:K82)</f>
        <v>19986</v>
      </c>
      <c r="L83" s="409">
        <f>SUM(L64:L82)</f>
        <v>19986</v>
      </c>
      <c r="M83" s="118">
        <f>K83-L83</f>
        <v>0</v>
      </c>
      <c r="N83" s="429">
        <f>SUM(N64:N82)</f>
        <v>16602</v>
      </c>
      <c r="O83" s="106">
        <v>44159</v>
      </c>
      <c r="P83" s="113">
        <f t="shared" si="16"/>
        <v>3384</v>
      </c>
      <c r="Q83" s="503">
        <f>SUM(Q64:Q82)</f>
        <v>16452</v>
      </c>
      <c r="R83" s="113">
        <f t="shared" si="18"/>
        <v>150</v>
      </c>
      <c r="S83" s="207"/>
    </row>
    <row r="84" spans="1:19" ht="11.25" customHeight="1" thickTop="1" x14ac:dyDescent="0.25">
      <c r="A84" s="115" t="s">
        <v>1408</v>
      </c>
      <c r="B84" s="100"/>
      <c r="C84" s="100"/>
      <c r="D84" s="100"/>
      <c r="E84" s="187">
        <f>SUM(E63+E83)</f>
        <v>108254.88</v>
      </c>
      <c r="F84" s="187">
        <f>SUM(F63+F83)</f>
        <v>105641.96</v>
      </c>
      <c r="G84" s="125">
        <f>SUM(G63+G83)</f>
        <v>125370.09999999998</v>
      </c>
      <c r="H84" s="126">
        <f>SUM(H63+H83)</f>
        <v>121504</v>
      </c>
      <c r="I84" s="119">
        <f t="shared" si="10"/>
        <v>-3866.0999999999767</v>
      </c>
      <c r="J84" s="120">
        <f t="shared" si="11"/>
        <v>1.0318187055570185</v>
      </c>
      <c r="K84" s="407">
        <f>SUM(K63+K83)</f>
        <v>122920</v>
      </c>
      <c r="L84" s="432">
        <f>SUM(L63+L83)</f>
        <v>122920</v>
      </c>
      <c r="M84" s="126">
        <f>K84-L84</f>
        <v>0</v>
      </c>
      <c r="N84" s="441">
        <f>SUM(N63+N83)</f>
        <v>118068</v>
      </c>
      <c r="O84" s="106">
        <v>44159</v>
      </c>
      <c r="P84" s="126">
        <f t="shared" si="16"/>
        <v>4852</v>
      </c>
      <c r="Q84" s="504">
        <f>SUM(Q63+Q83)</f>
        <v>117118</v>
      </c>
      <c r="R84" s="126">
        <f t="shared" si="18"/>
        <v>950</v>
      </c>
      <c r="S84" s="207"/>
    </row>
    <row r="85" spans="1:19" ht="11.25" customHeight="1" x14ac:dyDescent="0.25">
      <c r="A85" s="100"/>
      <c r="B85" s="100"/>
      <c r="C85" s="100"/>
      <c r="D85" s="100"/>
      <c r="E85" s="183"/>
      <c r="F85" s="183"/>
      <c r="G85" s="117"/>
      <c r="H85" s="118"/>
      <c r="I85" s="119"/>
      <c r="J85" s="120"/>
      <c r="K85" s="118"/>
      <c r="L85" s="118"/>
      <c r="M85" s="118"/>
      <c r="N85" s="118"/>
      <c r="O85" s="106"/>
      <c r="P85" s="118"/>
      <c r="Q85" s="118"/>
      <c r="R85" s="118"/>
      <c r="S85" s="207"/>
    </row>
    <row r="86" spans="1:19" ht="11.25" customHeight="1" x14ac:dyDescent="0.25">
      <c r="A86" s="100" t="s">
        <v>634</v>
      </c>
      <c r="B86" s="100"/>
      <c r="C86" s="100"/>
      <c r="D86" s="100"/>
      <c r="E86" s="183"/>
      <c r="F86" s="183"/>
      <c r="G86" s="117"/>
      <c r="H86" s="118"/>
      <c r="I86" s="119"/>
      <c r="J86" s="120"/>
      <c r="K86" s="198"/>
      <c r="L86" s="408"/>
      <c r="M86" s="118"/>
      <c r="N86" s="427"/>
      <c r="O86" s="106">
        <v>44194</v>
      </c>
      <c r="P86" s="118"/>
      <c r="Q86" s="150"/>
      <c r="R86" s="118"/>
      <c r="S86" s="207"/>
    </row>
    <row r="87" spans="1:19" ht="11.25" customHeight="1" x14ac:dyDescent="0.25">
      <c r="A87" s="100"/>
      <c r="B87" s="100" t="s">
        <v>1357</v>
      </c>
      <c r="C87" s="100"/>
      <c r="D87" s="100"/>
      <c r="E87" s="183"/>
      <c r="F87" s="183"/>
      <c r="G87" s="117"/>
      <c r="H87" s="129"/>
      <c r="I87" s="119"/>
      <c r="J87" s="120"/>
      <c r="K87" s="198"/>
      <c r="L87" s="408"/>
      <c r="M87" s="118"/>
      <c r="N87" s="427"/>
      <c r="O87" s="106">
        <v>44152</v>
      </c>
      <c r="P87" s="118"/>
      <c r="Q87" s="150"/>
      <c r="R87" s="118"/>
      <c r="S87" s="207"/>
    </row>
    <row r="88" spans="1:19" ht="11.25" customHeight="1" x14ac:dyDescent="0.2">
      <c r="A88" s="100"/>
      <c r="B88" s="100"/>
      <c r="C88" s="101" t="s">
        <v>636</v>
      </c>
      <c r="D88" s="100"/>
      <c r="E88" s="184">
        <v>1943.96</v>
      </c>
      <c r="F88" s="184">
        <v>2700</v>
      </c>
      <c r="G88" s="437">
        <v>2738.56</v>
      </c>
      <c r="H88" s="118">
        <v>2741</v>
      </c>
      <c r="I88" s="119">
        <f t="shared" si="10"/>
        <v>2.4400000000000546</v>
      </c>
      <c r="J88" s="120">
        <f t="shared" si="11"/>
        <v>0.99910981393651954</v>
      </c>
      <c r="K88" s="198">
        <v>2741</v>
      </c>
      <c r="L88" s="408">
        <v>2741</v>
      </c>
      <c r="M88" s="118">
        <f t="shared" ref="M88:M89" si="25">K88-L88</f>
        <v>0</v>
      </c>
      <c r="N88" s="427">
        <v>2741</v>
      </c>
      <c r="O88" s="106">
        <v>44152</v>
      </c>
      <c r="P88" s="118">
        <f>L88-N88</f>
        <v>0</v>
      </c>
      <c r="Q88" s="150">
        <v>2741</v>
      </c>
      <c r="R88" s="118">
        <f t="shared" si="18"/>
        <v>0</v>
      </c>
      <c r="S88" s="207"/>
    </row>
    <row r="89" spans="1:19" ht="11.25" customHeight="1" x14ac:dyDescent="0.25">
      <c r="A89" s="100"/>
      <c r="B89" s="100"/>
      <c r="C89" s="101" t="s">
        <v>637</v>
      </c>
      <c r="D89" s="100"/>
      <c r="E89" s="184">
        <v>171.98</v>
      </c>
      <c r="F89" s="184">
        <v>155.97999999999999</v>
      </c>
      <c r="G89" s="121">
        <v>194</v>
      </c>
      <c r="H89" s="118">
        <v>175</v>
      </c>
      <c r="I89" s="119">
        <f t="shared" si="10"/>
        <v>-19</v>
      </c>
      <c r="J89" s="120">
        <f t="shared" si="11"/>
        <v>1.1085714285714285</v>
      </c>
      <c r="K89" s="198">
        <v>175</v>
      </c>
      <c r="L89" s="408">
        <v>175</v>
      </c>
      <c r="M89" s="118">
        <f t="shared" si="25"/>
        <v>0</v>
      </c>
      <c r="N89" s="427">
        <v>175</v>
      </c>
      <c r="O89" s="106">
        <v>44152</v>
      </c>
      <c r="P89" s="118">
        <f>L89-N89</f>
        <v>0</v>
      </c>
      <c r="Q89" s="150">
        <v>175</v>
      </c>
      <c r="R89" s="118">
        <f t="shared" si="18"/>
        <v>0</v>
      </c>
      <c r="S89" s="207"/>
    </row>
    <row r="90" spans="1:19" ht="11.25" customHeight="1" x14ac:dyDescent="0.25">
      <c r="A90" s="100"/>
      <c r="B90" s="100"/>
      <c r="C90" s="101" t="s">
        <v>638</v>
      </c>
      <c r="D90" s="100"/>
      <c r="E90" s="188">
        <v>0</v>
      </c>
      <c r="F90" s="188">
        <v>0</v>
      </c>
      <c r="G90" s="121">
        <v>65</v>
      </c>
      <c r="H90" s="118">
        <v>50</v>
      </c>
      <c r="I90" s="481">
        <f t="shared" si="10"/>
        <v>-15</v>
      </c>
      <c r="J90" s="482">
        <f t="shared" si="11"/>
        <v>1.3</v>
      </c>
      <c r="K90" s="198">
        <v>50</v>
      </c>
      <c r="L90" s="408">
        <v>50</v>
      </c>
      <c r="M90" s="122">
        <f>K90-L90</f>
        <v>0</v>
      </c>
      <c r="N90" s="427">
        <v>50</v>
      </c>
      <c r="O90" s="106">
        <v>44152</v>
      </c>
      <c r="P90" s="118">
        <f>L90-N90</f>
        <v>0</v>
      </c>
      <c r="Q90" s="150">
        <v>50</v>
      </c>
      <c r="R90" s="118">
        <f t="shared" si="18"/>
        <v>0</v>
      </c>
      <c r="S90" s="207"/>
    </row>
    <row r="91" spans="1:19" ht="11.25" customHeight="1" x14ac:dyDescent="0.25">
      <c r="A91" s="100"/>
      <c r="B91" s="100" t="s">
        <v>1206</v>
      </c>
      <c r="C91" s="100"/>
      <c r="D91" s="100"/>
      <c r="E91" s="181">
        <f>SUM(E87:E90)</f>
        <v>2115.94</v>
      </c>
      <c r="F91" s="181">
        <f>SUM(F87:F90)</f>
        <v>2855.98</v>
      </c>
      <c r="G91" s="112">
        <f>SUM(G87:G90)</f>
        <v>2997.56</v>
      </c>
      <c r="H91" s="113">
        <f>SUM(H87:H90)</f>
        <v>2966</v>
      </c>
      <c r="I91" s="479">
        <f t="shared" si="10"/>
        <v>-31.559999999999945</v>
      </c>
      <c r="J91" s="480">
        <f t="shared" si="11"/>
        <v>1.0106405933917735</v>
      </c>
      <c r="K91" s="403">
        <f>SUM(K87:K90)</f>
        <v>2966</v>
      </c>
      <c r="L91" s="409">
        <f>SUM(L87:L90)</f>
        <v>2966</v>
      </c>
      <c r="M91" s="118">
        <f>K91-L91</f>
        <v>0</v>
      </c>
      <c r="N91" s="429">
        <f>SUM(N87:N90)</f>
        <v>2966</v>
      </c>
      <c r="O91" s="106">
        <v>44152</v>
      </c>
      <c r="P91" s="113">
        <f>L91-N91</f>
        <v>0</v>
      </c>
      <c r="Q91" s="503">
        <f>SUM(Q87:Q90)</f>
        <v>2966</v>
      </c>
      <c r="R91" s="113">
        <f t="shared" si="18"/>
        <v>0</v>
      </c>
      <c r="S91" s="207"/>
    </row>
    <row r="92" spans="1:19" ht="11.25" customHeight="1" x14ac:dyDescent="0.25">
      <c r="A92" s="100"/>
      <c r="B92" s="100" t="s">
        <v>639</v>
      </c>
      <c r="C92" s="100"/>
      <c r="D92" s="100"/>
      <c r="E92" s="184"/>
      <c r="F92" s="184"/>
      <c r="G92" s="121"/>
      <c r="H92" s="118"/>
      <c r="I92" s="119"/>
      <c r="J92" s="120"/>
      <c r="K92" s="402"/>
      <c r="L92" s="404"/>
      <c r="M92" s="118"/>
      <c r="N92" s="428"/>
      <c r="O92" s="106">
        <v>44194</v>
      </c>
      <c r="P92" s="118"/>
      <c r="Q92" s="405"/>
      <c r="R92" s="401"/>
      <c r="S92" s="207"/>
    </row>
    <row r="93" spans="1:19" ht="11.25" customHeight="1" x14ac:dyDescent="0.25">
      <c r="A93" s="100"/>
      <c r="B93" s="100"/>
      <c r="C93" s="101" t="s">
        <v>640</v>
      </c>
      <c r="D93" s="100"/>
      <c r="E93" s="184">
        <v>15900</v>
      </c>
      <c r="F93" s="184">
        <v>15900</v>
      </c>
      <c r="G93" s="121">
        <v>15900</v>
      </c>
      <c r="H93" s="118">
        <v>15900</v>
      </c>
      <c r="I93" s="119">
        <f t="shared" si="10"/>
        <v>0</v>
      </c>
      <c r="J93" s="120">
        <f t="shared" si="11"/>
        <v>1</v>
      </c>
      <c r="K93" s="402">
        <v>28000</v>
      </c>
      <c r="L93" s="404">
        <v>28000</v>
      </c>
      <c r="M93" s="118">
        <f t="shared" ref="M93:M94" si="26">K93-L93</f>
        <v>0</v>
      </c>
      <c r="N93" s="428">
        <v>28000</v>
      </c>
      <c r="O93" s="106">
        <v>44194</v>
      </c>
      <c r="P93" s="118">
        <f>L93-N93</f>
        <v>0</v>
      </c>
      <c r="Q93" s="405">
        <v>28000</v>
      </c>
      <c r="R93" s="401">
        <f t="shared" si="18"/>
        <v>0</v>
      </c>
      <c r="S93" s="207"/>
    </row>
    <row r="94" spans="1:19" ht="11.25" customHeight="1" x14ac:dyDescent="0.25">
      <c r="A94" s="100"/>
      <c r="B94" s="100"/>
      <c r="C94" s="101" t="s">
        <v>641</v>
      </c>
      <c r="D94" s="100"/>
      <c r="E94" s="184">
        <v>4200</v>
      </c>
      <c r="F94" s="184">
        <v>4200</v>
      </c>
      <c r="G94" s="121">
        <v>2100</v>
      </c>
      <c r="H94" s="118">
        <v>4200</v>
      </c>
      <c r="I94" s="119">
        <f t="shared" si="10"/>
        <v>2100</v>
      </c>
      <c r="J94" s="120">
        <f t="shared" si="11"/>
        <v>0.5</v>
      </c>
      <c r="K94" s="402">
        <v>300</v>
      </c>
      <c r="L94" s="404"/>
      <c r="M94" s="118">
        <f t="shared" si="26"/>
        <v>300</v>
      </c>
      <c r="N94" s="428">
        <v>0</v>
      </c>
      <c r="O94" s="106">
        <v>44194</v>
      </c>
      <c r="P94" s="118">
        <f>L94-N94</f>
        <v>0</v>
      </c>
      <c r="Q94" s="405">
        <v>0</v>
      </c>
      <c r="R94" s="401">
        <f t="shared" si="18"/>
        <v>0</v>
      </c>
      <c r="S94" s="207"/>
    </row>
    <row r="95" spans="1:19" ht="11.25" customHeight="1" x14ac:dyDescent="0.25">
      <c r="A95" s="100"/>
      <c r="B95" s="100"/>
      <c r="C95" s="101" t="s">
        <v>642</v>
      </c>
      <c r="D95" s="100"/>
      <c r="E95" s="184"/>
      <c r="F95" s="184"/>
      <c r="G95" s="121">
        <v>0</v>
      </c>
      <c r="H95" s="118"/>
      <c r="I95" s="481">
        <f t="shared" si="10"/>
        <v>0</v>
      </c>
      <c r="J95" s="482" t="str">
        <f t="shared" si="11"/>
        <v>---</v>
      </c>
      <c r="K95" s="402">
        <v>0</v>
      </c>
      <c r="L95" s="404">
        <v>0</v>
      </c>
      <c r="M95" s="122">
        <f>K95-L95</f>
        <v>0</v>
      </c>
      <c r="N95" s="428">
        <v>0</v>
      </c>
      <c r="O95" s="106">
        <v>44194</v>
      </c>
      <c r="P95" s="122">
        <f>L95-N95</f>
        <v>0</v>
      </c>
      <c r="Q95" s="405">
        <v>0</v>
      </c>
      <c r="R95" s="401">
        <f t="shared" si="18"/>
        <v>0</v>
      </c>
      <c r="S95" s="207"/>
    </row>
    <row r="96" spans="1:19" ht="11.25" customHeight="1" x14ac:dyDescent="0.25">
      <c r="A96" s="100"/>
      <c r="B96" s="100" t="s">
        <v>643</v>
      </c>
      <c r="C96" s="100"/>
      <c r="D96" s="100"/>
      <c r="E96" s="181">
        <f>SUM(E92:E95)</f>
        <v>20100</v>
      </c>
      <c r="F96" s="181">
        <f>SUM(F92:F95)</f>
        <v>20100</v>
      </c>
      <c r="G96" s="112">
        <f>SUM(G92:G95)</f>
        <v>18000</v>
      </c>
      <c r="H96" s="113">
        <f>SUM(H92:H95)</f>
        <v>20100</v>
      </c>
      <c r="I96" s="479">
        <f t="shared" si="10"/>
        <v>2100</v>
      </c>
      <c r="J96" s="480">
        <f t="shared" si="11"/>
        <v>0.89552238805970152</v>
      </c>
      <c r="K96" s="403">
        <f>SUM(K92:K95)</f>
        <v>28300</v>
      </c>
      <c r="L96" s="409">
        <f>SUM(L92:L95)</f>
        <v>28000</v>
      </c>
      <c r="M96" s="113">
        <f>K96-L96</f>
        <v>300</v>
      </c>
      <c r="N96" s="429">
        <f>SUM(N92:N95)</f>
        <v>28000</v>
      </c>
      <c r="O96" s="106">
        <v>44194</v>
      </c>
      <c r="P96" s="118">
        <f>L96-N96</f>
        <v>0</v>
      </c>
      <c r="Q96" s="503">
        <f>SUM(Q92:Q95)</f>
        <v>28000</v>
      </c>
      <c r="R96" s="113">
        <f t="shared" si="18"/>
        <v>0</v>
      </c>
      <c r="S96" s="207"/>
    </row>
    <row r="97" spans="1:19" ht="11.25" customHeight="1" x14ac:dyDescent="0.25">
      <c r="A97" s="100"/>
      <c r="B97" s="100" t="s">
        <v>644</v>
      </c>
      <c r="C97" s="100"/>
      <c r="D97" s="100"/>
      <c r="E97" s="184"/>
      <c r="F97" s="184"/>
      <c r="G97" s="121"/>
      <c r="H97" s="118"/>
      <c r="I97" s="119"/>
      <c r="J97" s="120"/>
      <c r="K97" s="402"/>
      <c r="L97" s="404"/>
      <c r="M97" s="118"/>
      <c r="N97" s="428"/>
      <c r="O97" s="106">
        <v>44180</v>
      </c>
      <c r="P97" s="118"/>
      <c r="Q97" s="405"/>
      <c r="R97" s="401"/>
      <c r="S97" s="207"/>
    </row>
    <row r="98" spans="1:19" ht="11.25" customHeight="1" x14ac:dyDescent="0.25">
      <c r="A98" s="100"/>
      <c r="B98" s="100"/>
      <c r="C98" s="101" t="s">
        <v>645</v>
      </c>
      <c r="D98" s="100"/>
      <c r="E98" s="184">
        <v>7744.06</v>
      </c>
      <c r="F98" s="184">
        <v>8508</v>
      </c>
      <c r="G98" s="121">
        <v>10475.120000000001</v>
      </c>
      <c r="H98" s="118">
        <v>8628</v>
      </c>
      <c r="I98" s="119">
        <f t="shared" ref="I98" si="27">H98-G98</f>
        <v>-1847.1200000000008</v>
      </c>
      <c r="J98" s="120">
        <f t="shared" ref="J98" si="28">IF((H98=0),"---",(G98/H98))</f>
        <v>1.2140843764487714</v>
      </c>
      <c r="K98" s="402">
        <v>21281</v>
      </c>
      <c r="L98" s="404">
        <v>17602</v>
      </c>
      <c r="M98" s="118">
        <f t="shared" ref="M98" si="29">K98-L98</f>
        <v>3679</v>
      </c>
      <c r="N98" s="428">
        <v>17602</v>
      </c>
      <c r="O98" s="106">
        <v>44180</v>
      </c>
      <c r="P98" s="118">
        <f t="shared" ref="P98" si="30">L98-N98</f>
        <v>0</v>
      </c>
      <c r="Q98" s="405">
        <v>17602</v>
      </c>
      <c r="R98" s="401">
        <f t="shared" si="18"/>
        <v>0</v>
      </c>
      <c r="S98" s="207"/>
    </row>
    <row r="99" spans="1:19" ht="11.25" customHeight="1" x14ac:dyDescent="0.25">
      <c r="A99" s="100"/>
      <c r="B99" s="100"/>
      <c r="C99" s="101" t="s">
        <v>646</v>
      </c>
      <c r="D99" s="100"/>
      <c r="E99" s="184">
        <v>35435.58</v>
      </c>
      <c r="F99" s="184">
        <v>36743.51</v>
      </c>
      <c r="G99" s="121">
        <v>38010.51</v>
      </c>
      <c r="H99" s="118">
        <v>37801</v>
      </c>
      <c r="I99" s="119">
        <f t="shared" ref="I99:I162" si="31">H99-G99</f>
        <v>-209.51000000000204</v>
      </c>
      <c r="J99" s="120">
        <f t="shared" ref="J99:J162" si="32">IF((H99=0),"---",(G99/H99))</f>
        <v>1.0055424459670379</v>
      </c>
      <c r="K99" s="402">
        <v>38557</v>
      </c>
      <c r="L99" s="404">
        <v>38557</v>
      </c>
      <c r="M99" s="118">
        <f t="shared" ref="M99:M108" si="33">K99-L99</f>
        <v>0</v>
      </c>
      <c r="N99" s="428">
        <v>38557</v>
      </c>
      <c r="O99" s="106">
        <v>44180</v>
      </c>
      <c r="P99" s="118">
        <f t="shared" ref="P99:P110" si="34">L99-N99</f>
        <v>0</v>
      </c>
      <c r="Q99" s="405">
        <v>38557</v>
      </c>
      <c r="R99" s="401">
        <f t="shared" si="18"/>
        <v>0</v>
      </c>
      <c r="S99" s="207"/>
    </row>
    <row r="100" spans="1:19" ht="11.25" customHeight="1" x14ac:dyDescent="0.25">
      <c r="A100" s="100"/>
      <c r="B100" s="100"/>
      <c r="C100" s="101" t="s">
        <v>647</v>
      </c>
      <c r="D100" s="100"/>
      <c r="E100" s="184">
        <v>2560</v>
      </c>
      <c r="F100" s="184">
        <v>2060</v>
      </c>
      <c r="G100" s="121">
        <v>2146.3000000000002</v>
      </c>
      <c r="H100" s="118">
        <v>2800</v>
      </c>
      <c r="I100" s="119">
        <f t="shared" si="31"/>
        <v>653.69999999999982</v>
      </c>
      <c r="J100" s="120">
        <f t="shared" si="32"/>
        <v>0.76653571428571432</v>
      </c>
      <c r="K100" s="402">
        <v>3200</v>
      </c>
      <c r="L100" s="404">
        <v>3200</v>
      </c>
      <c r="M100" s="118">
        <f t="shared" si="33"/>
        <v>0</v>
      </c>
      <c r="N100" s="428">
        <v>3200</v>
      </c>
      <c r="O100" s="106">
        <v>44180</v>
      </c>
      <c r="P100" s="118">
        <f t="shared" si="34"/>
        <v>0</v>
      </c>
      <c r="Q100" s="150">
        <v>2800</v>
      </c>
      <c r="R100" s="401">
        <f t="shared" si="18"/>
        <v>400</v>
      </c>
      <c r="S100" s="207"/>
    </row>
    <row r="101" spans="1:19" ht="11.25" customHeight="1" x14ac:dyDescent="0.2">
      <c r="A101" s="100"/>
      <c r="B101" s="100"/>
      <c r="C101" s="101" t="s">
        <v>648</v>
      </c>
      <c r="D101" s="100"/>
      <c r="E101" s="184">
        <v>3006.55</v>
      </c>
      <c r="F101" s="184">
        <v>5611.12</v>
      </c>
      <c r="G101" s="438">
        <v>3999.56</v>
      </c>
      <c r="H101" s="118">
        <v>3404</v>
      </c>
      <c r="I101" s="119">
        <f t="shared" si="31"/>
        <v>-595.55999999999995</v>
      </c>
      <c r="J101" s="120">
        <f t="shared" si="32"/>
        <v>1.1749588719153936</v>
      </c>
      <c r="K101" s="402">
        <v>3600</v>
      </c>
      <c r="L101" s="404">
        <v>3600</v>
      </c>
      <c r="M101" s="118">
        <f t="shared" si="33"/>
        <v>0</v>
      </c>
      <c r="N101" s="428">
        <v>3600</v>
      </c>
      <c r="O101" s="106">
        <v>44180</v>
      </c>
      <c r="P101" s="118">
        <f t="shared" si="34"/>
        <v>0</v>
      </c>
      <c r="Q101" s="405">
        <v>3600</v>
      </c>
      <c r="R101" s="401">
        <f t="shared" si="18"/>
        <v>0</v>
      </c>
      <c r="S101" s="207"/>
    </row>
    <row r="102" spans="1:19" ht="11.25" customHeight="1" x14ac:dyDescent="0.25">
      <c r="A102" s="100"/>
      <c r="B102" s="100"/>
      <c r="C102" s="101" t="s">
        <v>649</v>
      </c>
      <c r="D102" s="100"/>
      <c r="E102" s="184">
        <v>70</v>
      </c>
      <c r="F102" s="184">
        <v>0</v>
      </c>
      <c r="G102" s="121">
        <v>20</v>
      </c>
      <c r="H102" s="118">
        <v>150</v>
      </c>
      <c r="I102" s="119">
        <f t="shared" si="31"/>
        <v>130</v>
      </c>
      <c r="J102" s="120">
        <f t="shared" si="32"/>
        <v>0.13333333333333333</v>
      </c>
      <c r="K102" s="402">
        <v>150</v>
      </c>
      <c r="L102" s="404">
        <v>150</v>
      </c>
      <c r="M102" s="118">
        <f t="shared" si="33"/>
        <v>0</v>
      </c>
      <c r="N102" s="428">
        <v>150</v>
      </c>
      <c r="O102" s="106">
        <v>44180</v>
      </c>
      <c r="P102" s="118">
        <f t="shared" si="34"/>
        <v>0</v>
      </c>
      <c r="Q102" s="405">
        <v>150</v>
      </c>
      <c r="R102" s="401">
        <f t="shared" si="18"/>
        <v>0</v>
      </c>
      <c r="S102" s="207"/>
    </row>
    <row r="103" spans="1:19" ht="11.25" customHeight="1" x14ac:dyDescent="0.25">
      <c r="A103" s="100"/>
      <c r="B103" s="100"/>
      <c r="C103" s="101" t="s">
        <v>650</v>
      </c>
      <c r="D103" s="100"/>
      <c r="E103" s="184">
        <v>888.62</v>
      </c>
      <c r="F103" s="184">
        <v>447.68</v>
      </c>
      <c r="G103" s="121">
        <v>518.4</v>
      </c>
      <c r="H103" s="118">
        <v>730</v>
      </c>
      <c r="I103" s="119">
        <f t="shared" si="31"/>
        <v>211.60000000000002</v>
      </c>
      <c r="J103" s="120">
        <f t="shared" si="32"/>
        <v>0.71013698630136979</v>
      </c>
      <c r="K103" s="402">
        <v>730</v>
      </c>
      <c r="L103" s="404">
        <v>730</v>
      </c>
      <c r="M103" s="118">
        <f t="shared" si="33"/>
        <v>0</v>
      </c>
      <c r="N103" s="428">
        <v>730</v>
      </c>
      <c r="O103" s="106">
        <v>44180</v>
      </c>
      <c r="P103" s="118">
        <f t="shared" si="34"/>
        <v>0</v>
      </c>
      <c r="Q103" s="405">
        <v>730</v>
      </c>
      <c r="R103" s="401">
        <f t="shared" si="18"/>
        <v>0</v>
      </c>
      <c r="S103" s="207"/>
    </row>
    <row r="104" spans="1:19" ht="11.25" customHeight="1" x14ac:dyDescent="0.2">
      <c r="A104" s="100"/>
      <c r="B104" s="100"/>
      <c r="C104" s="101" t="s">
        <v>651</v>
      </c>
      <c r="D104" s="100"/>
      <c r="E104" s="184">
        <v>3514.02</v>
      </c>
      <c r="F104" s="184">
        <v>3964.9</v>
      </c>
      <c r="G104" s="438">
        <v>1523.1</v>
      </c>
      <c r="H104" s="118">
        <v>3600</v>
      </c>
      <c r="I104" s="119">
        <f t="shared" si="31"/>
        <v>2076.9</v>
      </c>
      <c r="J104" s="120">
        <f t="shared" si="32"/>
        <v>0.42308333333333331</v>
      </c>
      <c r="K104" s="402">
        <v>3600</v>
      </c>
      <c r="L104" s="404">
        <v>3600</v>
      </c>
      <c r="M104" s="118">
        <f t="shared" si="33"/>
        <v>0</v>
      </c>
      <c r="N104" s="428">
        <v>3600</v>
      </c>
      <c r="O104" s="106">
        <v>44180</v>
      </c>
      <c r="P104" s="118">
        <f t="shared" si="34"/>
        <v>0</v>
      </c>
      <c r="Q104" s="405">
        <v>3600</v>
      </c>
      <c r="R104" s="401">
        <f t="shared" si="18"/>
        <v>0</v>
      </c>
      <c r="S104" s="207"/>
    </row>
    <row r="105" spans="1:19" ht="11.25" customHeight="1" x14ac:dyDescent="0.25">
      <c r="A105" s="100"/>
      <c r="B105" s="100"/>
      <c r="C105" s="101" t="s">
        <v>652</v>
      </c>
      <c r="D105" s="100"/>
      <c r="E105" s="184">
        <v>376.5</v>
      </c>
      <c r="F105" s="184">
        <v>881</v>
      </c>
      <c r="G105" s="121">
        <v>0</v>
      </c>
      <c r="H105" s="118">
        <v>650</v>
      </c>
      <c r="I105" s="119">
        <f t="shared" si="31"/>
        <v>650</v>
      </c>
      <c r="J105" s="120">
        <f t="shared" si="32"/>
        <v>0</v>
      </c>
      <c r="K105" s="402">
        <v>650</v>
      </c>
      <c r="L105" s="404">
        <v>650</v>
      </c>
      <c r="M105" s="118">
        <f t="shared" si="33"/>
        <v>0</v>
      </c>
      <c r="N105" s="428">
        <v>650</v>
      </c>
      <c r="O105" s="106">
        <v>44180</v>
      </c>
      <c r="P105" s="118">
        <f t="shared" si="34"/>
        <v>0</v>
      </c>
      <c r="Q105" s="405">
        <v>650</v>
      </c>
      <c r="R105" s="401">
        <f t="shared" si="18"/>
        <v>0</v>
      </c>
      <c r="S105" s="207"/>
    </row>
    <row r="106" spans="1:19" ht="11.25" customHeight="1" x14ac:dyDescent="0.25">
      <c r="A106" s="100"/>
      <c r="B106" s="100"/>
      <c r="C106" s="101" t="s">
        <v>653</v>
      </c>
      <c r="D106" s="100"/>
      <c r="E106" s="184">
        <v>106.95</v>
      </c>
      <c r="F106" s="184">
        <v>177.75</v>
      </c>
      <c r="G106" s="121">
        <v>24.94</v>
      </c>
      <c r="H106" s="118">
        <v>300</v>
      </c>
      <c r="I106" s="119">
        <f t="shared" si="31"/>
        <v>275.06</v>
      </c>
      <c r="J106" s="120">
        <f t="shared" si="32"/>
        <v>8.3133333333333337E-2</v>
      </c>
      <c r="K106" s="405">
        <v>300</v>
      </c>
      <c r="L106" s="405">
        <v>300</v>
      </c>
      <c r="M106" s="150">
        <f t="shared" si="33"/>
        <v>0</v>
      </c>
      <c r="N106" s="405">
        <v>200</v>
      </c>
      <c r="O106" s="106">
        <v>44180</v>
      </c>
      <c r="P106" s="118">
        <f t="shared" si="34"/>
        <v>100</v>
      </c>
      <c r="Q106" s="405">
        <v>200</v>
      </c>
      <c r="R106" s="401">
        <f t="shared" si="18"/>
        <v>0</v>
      </c>
      <c r="S106" s="207"/>
    </row>
    <row r="107" spans="1:19" ht="11.25" customHeight="1" x14ac:dyDescent="0.25">
      <c r="A107" s="100"/>
      <c r="B107" s="100"/>
      <c r="C107" s="101" t="s">
        <v>654</v>
      </c>
      <c r="D107" s="100"/>
      <c r="E107" s="184">
        <v>90</v>
      </c>
      <c r="F107" s="184">
        <v>25</v>
      </c>
      <c r="G107" s="121">
        <v>0</v>
      </c>
      <c r="H107" s="118">
        <v>100</v>
      </c>
      <c r="I107" s="119">
        <f t="shared" si="31"/>
        <v>100</v>
      </c>
      <c r="J107" s="120">
        <f t="shared" si="32"/>
        <v>0</v>
      </c>
      <c r="K107" s="402">
        <v>100</v>
      </c>
      <c r="L107" s="404">
        <v>100</v>
      </c>
      <c r="M107" s="118">
        <f t="shared" si="33"/>
        <v>0</v>
      </c>
      <c r="N107" s="428">
        <v>100</v>
      </c>
      <c r="O107" s="106">
        <v>44180</v>
      </c>
      <c r="P107" s="118">
        <f t="shared" si="34"/>
        <v>0</v>
      </c>
      <c r="Q107" s="405">
        <v>100</v>
      </c>
      <c r="R107" s="401">
        <f t="shared" si="18"/>
        <v>0</v>
      </c>
      <c r="S107" s="207"/>
    </row>
    <row r="108" spans="1:19" ht="11.25" customHeight="1" x14ac:dyDescent="0.2">
      <c r="A108" s="100"/>
      <c r="B108" s="100"/>
      <c r="C108" s="101" t="s">
        <v>655</v>
      </c>
      <c r="D108" s="100"/>
      <c r="E108" s="184">
        <v>388.79</v>
      </c>
      <c r="F108" s="184">
        <v>439.45</v>
      </c>
      <c r="G108" s="437">
        <v>517.95000000000005</v>
      </c>
      <c r="H108" s="118">
        <v>410</v>
      </c>
      <c r="I108" s="119">
        <f t="shared" si="31"/>
        <v>-107.95000000000005</v>
      </c>
      <c r="J108" s="120">
        <f t="shared" si="32"/>
        <v>1.2632926829268294</v>
      </c>
      <c r="K108" s="402">
        <v>600</v>
      </c>
      <c r="L108" s="404">
        <v>600</v>
      </c>
      <c r="M108" s="118">
        <f t="shared" si="33"/>
        <v>0</v>
      </c>
      <c r="N108" s="428">
        <v>600</v>
      </c>
      <c r="O108" s="106">
        <v>44180</v>
      </c>
      <c r="P108" s="118">
        <f t="shared" si="34"/>
        <v>0</v>
      </c>
      <c r="Q108" s="150">
        <v>410</v>
      </c>
      <c r="R108" s="401">
        <f t="shared" si="18"/>
        <v>190</v>
      </c>
      <c r="S108" s="207"/>
    </row>
    <row r="109" spans="1:19" ht="11.25" customHeight="1" x14ac:dyDescent="0.25">
      <c r="A109" s="100"/>
      <c r="B109" s="100"/>
      <c r="C109" s="101" t="s">
        <v>656</v>
      </c>
      <c r="D109" s="100"/>
      <c r="E109" s="186"/>
      <c r="F109" s="186"/>
      <c r="G109" s="130">
        <v>0</v>
      </c>
      <c r="H109" s="118">
        <v>0</v>
      </c>
      <c r="I109" s="119">
        <f t="shared" si="31"/>
        <v>0</v>
      </c>
      <c r="J109" s="120" t="str">
        <f t="shared" si="32"/>
        <v>---</v>
      </c>
      <c r="K109" s="402">
        <v>0</v>
      </c>
      <c r="L109" s="404">
        <v>0</v>
      </c>
      <c r="M109" s="122">
        <f>K109-L109</f>
        <v>0</v>
      </c>
      <c r="N109" s="428">
        <v>0</v>
      </c>
      <c r="O109" s="106">
        <v>44180</v>
      </c>
      <c r="P109" s="118">
        <f t="shared" si="34"/>
        <v>0</v>
      </c>
      <c r="Q109" s="405">
        <v>0</v>
      </c>
      <c r="R109" s="401">
        <f t="shared" si="18"/>
        <v>0</v>
      </c>
      <c r="S109" s="207"/>
    </row>
    <row r="110" spans="1:19" ht="11.25" customHeight="1" x14ac:dyDescent="0.25">
      <c r="A110" s="100"/>
      <c r="B110" s="100" t="s">
        <v>657</v>
      </c>
      <c r="C110" s="100"/>
      <c r="D110" s="100"/>
      <c r="E110" s="181">
        <f>SUM(E97:E109)</f>
        <v>54181.07</v>
      </c>
      <c r="F110" s="181">
        <f>SUM(F97:F109)</f>
        <v>58858.41</v>
      </c>
      <c r="G110" s="112">
        <f>SUM(G97:G109)</f>
        <v>57235.880000000005</v>
      </c>
      <c r="H110" s="113">
        <f>SUM(H97:H109)</f>
        <v>58573</v>
      </c>
      <c r="I110" s="479">
        <f t="shared" si="31"/>
        <v>1337.1199999999953</v>
      </c>
      <c r="J110" s="480">
        <f t="shared" si="32"/>
        <v>0.97717173441688154</v>
      </c>
      <c r="K110" s="403">
        <f>SUM(K97:K109)</f>
        <v>72768</v>
      </c>
      <c r="L110" s="409">
        <f>SUM(L97:L109)</f>
        <v>69089</v>
      </c>
      <c r="M110" s="113">
        <f>K110-L110</f>
        <v>3679</v>
      </c>
      <c r="N110" s="429">
        <f>SUM(N97:N109)</f>
        <v>68989</v>
      </c>
      <c r="O110" s="106">
        <v>44180</v>
      </c>
      <c r="P110" s="113">
        <f t="shared" si="34"/>
        <v>100</v>
      </c>
      <c r="Q110" s="503">
        <f>SUM(Q97:Q109)</f>
        <v>68399</v>
      </c>
      <c r="R110" s="113">
        <f t="shared" si="18"/>
        <v>590</v>
      </c>
      <c r="S110" s="207"/>
    </row>
    <row r="111" spans="1:19" ht="11.25" customHeight="1" x14ac:dyDescent="0.25">
      <c r="A111" s="100"/>
      <c r="B111" s="100" t="s">
        <v>658</v>
      </c>
      <c r="C111" s="100"/>
      <c r="D111" s="100"/>
      <c r="E111" s="184"/>
      <c r="F111" s="184"/>
      <c r="G111" s="121"/>
      <c r="H111" s="118"/>
      <c r="I111" s="119"/>
      <c r="J111" s="120"/>
      <c r="K111" s="402"/>
      <c r="L111" s="404"/>
      <c r="M111" s="118"/>
      <c r="N111" s="428"/>
      <c r="O111" s="106">
        <v>44145</v>
      </c>
      <c r="P111" s="118"/>
      <c r="Q111" s="405"/>
      <c r="R111" s="401"/>
      <c r="S111" s="207"/>
    </row>
    <row r="112" spans="1:19" ht="11.25" customHeight="1" x14ac:dyDescent="0.2">
      <c r="A112" s="100"/>
      <c r="B112" s="100"/>
      <c r="C112" s="101" t="s">
        <v>659</v>
      </c>
      <c r="D112" s="100"/>
      <c r="E112" s="184">
        <v>2109.66</v>
      </c>
      <c r="F112" s="184">
        <v>2169.71</v>
      </c>
      <c r="G112" s="437">
        <v>2202.6</v>
      </c>
      <c r="H112" s="118">
        <v>2200</v>
      </c>
      <c r="I112" s="119">
        <f t="shared" si="31"/>
        <v>-2.5999999999999091</v>
      </c>
      <c r="J112" s="120">
        <f t="shared" si="32"/>
        <v>1.0011818181818182</v>
      </c>
      <c r="K112" s="405">
        <v>2199</v>
      </c>
      <c r="L112" s="405">
        <v>2199</v>
      </c>
      <c r="M112" s="150"/>
      <c r="N112" s="405">
        <v>2243</v>
      </c>
      <c r="O112" s="106">
        <v>44145</v>
      </c>
      <c r="P112" s="118">
        <f t="shared" ref="P112:P121" si="35">L112-N112</f>
        <v>-44</v>
      </c>
      <c r="Q112" s="405">
        <v>2243</v>
      </c>
      <c r="R112" s="401">
        <f t="shared" si="18"/>
        <v>0</v>
      </c>
      <c r="S112" s="207"/>
    </row>
    <row r="113" spans="1:29" ht="11.25" customHeight="1" x14ac:dyDescent="0.2">
      <c r="A113" s="100"/>
      <c r="B113" s="100"/>
      <c r="C113" s="101" t="s">
        <v>660</v>
      </c>
      <c r="D113" s="100"/>
      <c r="E113" s="184">
        <v>6144.96</v>
      </c>
      <c r="F113" s="184">
        <v>6318.92</v>
      </c>
      <c r="G113" s="437">
        <v>6429.84</v>
      </c>
      <c r="H113" s="118">
        <v>6405</v>
      </c>
      <c r="I113" s="119">
        <f t="shared" si="31"/>
        <v>-24.840000000000146</v>
      </c>
      <c r="J113" s="120">
        <f t="shared" si="32"/>
        <v>1.0038782201405152</v>
      </c>
      <c r="K113" s="405">
        <v>6405</v>
      </c>
      <c r="L113" s="405">
        <v>6405</v>
      </c>
      <c r="M113" s="150"/>
      <c r="N113" s="405">
        <v>6533</v>
      </c>
      <c r="O113" s="106">
        <v>44145</v>
      </c>
      <c r="P113" s="118">
        <f t="shared" si="35"/>
        <v>-128</v>
      </c>
      <c r="Q113" s="405">
        <v>6533</v>
      </c>
      <c r="R113" s="401">
        <f t="shared" si="18"/>
        <v>0</v>
      </c>
      <c r="S113" s="207"/>
    </row>
    <row r="114" spans="1:29" ht="11.25" customHeight="1" x14ac:dyDescent="0.2">
      <c r="A114" s="100"/>
      <c r="B114" s="100"/>
      <c r="C114" s="101" t="s">
        <v>661</v>
      </c>
      <c r="D114" s="100"/>
      <c r="E114" s="184">
        <v>45</v>
      </c>
      <c r="F114" s="184">
        <v>95.76</v>
      </c>
      <c r="G114" s="437">
        <v>362</v>
      </c>
      <c r="H114" s="118">
        <v>350</v>
      </c>
      <c r="I114" s="119">
        <f t="shared" si="31"/>
        <v>-12</v>
      </c>
      <c r="J114" s="120">
        <f t="shared" si="32"/>
        <v>1.0342857142857143</v>
      </c>
      <c r="K114" s="402">
        <v>300</v>
      </c>
      <c r="L114" s="404">
        <v>300</v>
      </c>
      <c r="M114" s="118">
        <f t="shared" ref="M114:M119" si="36">K114-L114</f>
        <v>0</v>
      </c>
      <c r="N114" s="428">
        <v>300</v>
      </c>
      <c r="O114" s="106">
        <v>44145</v>
      </c>
      <c r="P114" s="118">
        <f t="shared" si="35"/>
        <v>0</v>
      </c>
      <c r="Q114" s="405">
        <v>300</v>
      </c>
      <c r="R114" s="401">
        <f t="shared" si="18"/>
        <v>0</v>
      </c>
      <c r="S114" s="207"/>
    </row>
    <row r="115" spans="1:29" ht="11.25" customHeight="1" x14ac:dyDescent="0.25">
      <c r="A115" s="100"/>
      <c r="B115" s="100"/>
      <c r="C115" s="101" t="s">
        <v>662</v>
      </c>
      <c r="D115" s="100"/>
      <c r="E115" s="184"/>
      <c r="F115" s="184"/>
      <c r="G115" s="121">
        <v>0</v>
      </c>
      <c r="H115" s="118">
        <v>300</v>
      </c>
      <c r="I115" s="119">
        <f t="shared" si="31"/>
        <v>300</v>
      </c>
      <c r="J115" s="120">
        <f t="shared" si="32"/>
        <v>0</v>
      </c>
      <c r="K115" s="402">
        <v>300</v>
      </c>
      <c r="L115" s="404">
        <v>300</v>
      </c>
      <c r="M115" s="118">
        <f t="shared" si="36"/>
        <v>0</v>
      </c>
      <c r="N115" s="428">
        <v>300</v>
      </c>
      <c r="O115" s="106">
        <v>44145</v>
      </c>
      <c r="P115" s="118">
        <f t="shared" si="35"/>
        <v>0</v>
      </c>
      <c r="Q115" s="405">
        <v>300</v>
      </c>
      <c r="R115" s="401">
        <f t="shared" si="18"/>
        <v>0</v>
      </c>
      <c r="S115" s="207"/>
    </row>
    <row r="116" spans="1:29" ht="11.25" customHeight="1" x14ac:dyDescent="0.25">
      <c r="A116" s="100"/>
      <c r="B116" s="100"/>
      <c r="C116" s="101" t="s">
        <v>663</v>
      </c>
      <c r="D116" s="100"/>
      <c r="E116" s="184"/>
      <c r="F116" s="184">
        <v>0</v>
      </c>
      <c r="G116" s="121">
        <v>0</v>
      </c>
      <c r="H116" s="118">
        <v>100</v>
      </c>
      <c r="I116" s="119">
        <f t="shared" si="31"/>
        <v>100</v>
      </c>
      <c r="J116" s="120">
        <f t="shared" si="32"/>
        <v>0</v>
      </c>
      <c r="K116" s="402">
        <v>100</v>
      </c>
      <c r="L116" s="404">
        <v>100</v>
      </c>
      <c r="M116" s="118">
        <f t="shared" si="36"/>
        <v>0</v>
      </c>
      <c r="N116" s="428">
        <v>100</v>
      </c>
      <c r="O116" s="106">
        <v>44145</v>
      </c>
      <c r="P116" s="118">
        <f t="shared" si="35"/>
        <v>0</v>
      </c>
      <c r="Q116" s="405">
        <v>100</v>
      </c>
      <c r="R116" s="401">
        <f t="shared" si="18"/>
        <v>0</v>
      </c>
      <c r="S116" s="207"/>
    </row>
    <row r="117" spans="1:29" s="101" customFormat="1" ht="11.25" customHeight="1" x14ac:dyDescent="0.25">
      <c r="C117" s="101" t="s">
        <v>664</v>
      </c>
      <c r="E117" s="184">
        <v>14.48</v>
      </c>
      <c r="F117" s="184">
        <v>0</v>
      </c>
      <c r="G117" s="121">
        <v>14.05</v>
      </c>
      <c r="H117" s="118"/>
      <c r="I117" s="119">
        <f t="shared" si="31"/>
        <v>-14.05</v>
      </c>
      <c r="J117" s="120" t="str">
        <f t="shared" si="32"/>
        <v>---</v>
      </c>
      <c r="K117" s="402">
        <v>50</v>
      </c>
      <c r="L117" s="404">
        <v>50</v>
      </c>
      <c r="M117" s="118">
        <f t="shared" si="36"/>
        <v>0</v>
      </c>
      <c r="N117" s="428">
        <v>50</v>
      </c>
      <c r="O117" s="106">
        <v>44145</v>
      </c>
      <c r="P117" s="118">
        <f t="shared" si="35"/>
        <v>0</v>
      </c>
      <c r="Q117" s="405">
        <v>50</v>
      </c>
      <c r="R117" s="401">
        <f t="shared" si="18"/>
        <v>0</v>
      </c>
      <c r="S117" s="207"/>
      <c r="T117" s="206"/>
      <c r="U117" s="206"/>
      <c r="V117" s="206"/>
      <c r="W117" s="206"/>
      <c r="X117" s="100"/>
      <c r="Y117" s="100"/>
      <c r="Z117" s="100"/>
      <c r="AA117" s="100"/>
      <c r="AB117" s="100"/>
      <c r="AC117" s="100"/>
    </row>
    <row r="118" spans="1:29" ht="11.25" customHeight="1" x14ac:dyDescent="0.25">
      <c r="A118" s="100"/>
      <c r="B118" s="100"/>
      <c r="C118" s="101" t="s">
        <v>665</v>
      </c>
      <c r="D118" s="100"/>
      <c r="E118" s="184"/>
      <c r="F118" s="184"/>
      <c r="G118" s="121">
        <v>0</v>
      </c>
      <c r="H118" s="118">
        <v>0</v>
      </c>
      <c r="I118" s="119">
        <f t="shared" si="31"/>
        <v>0</v>
      </c>
      <c r="J118" s="120" t="str">
        <f t="shared" si="32"/>
        <v>---</v>
      </c>
      <c r="K118" s="402">
        <v>0</v>
      </c>
      <c r="L118" s="404">
        <v>0</v>
      </c>
      <c r="M118" s="118">
        <f t="shared" si="36"/>
        <v>0</v>
      </c>
      <c r="N118" s="428">
        <v>0</v>
      </c>
      <c r="O118" s="106">
        <v>44145</v>
      </c>
      <c r="P118" s="118">
        <f t="shared" si="35"/>
        <v>0</v>
      </c>
      <c r="Q118" s="405">
        <v>0</v>
      </c>
      <c r="R118" s="401">
        <f t="shared" si="18"/>
        <v>0</v>
      </c>
      <c r="S118" s="207"/>
    </row>
    <row r="119" spans="1:29" ht="11.25" customHeight="1" x14ac:dyDescent="0.25">
      <c r="A119" s="100"/>
      <c r="B119" s="100"/>
      <c r="C119" s="101" t="s">
        <v>666</v>
      </c>
      <c r="D119" s="100"/>
      <c r="E119" s="184">
        <v>50</v>
      </c>
      <c r="F119" s="184">
        <v>0</v>
      </c>
      <c r="G119" s="121">
        <v>50</v>
      </c>
      <c r="H119" s="118">
        <v>160</v>
      </c>
      <c r="I119" s="119">
        <f t="shared" si="31"/>
        <v>110</v>
      </c>
      <c r="J119" s="120">
        <f t="shared" si="32"/>
        <v>0.3125</v>
      </c>
      <c r="K119" s="402">
        <v>160</v>
      </c>
      <c r="L119" s="404">
        <v>160</v>
      </c>
      <c r="M119" s="118">
        <f t="shared" si="36"/>
        <v>0</v>
      </c>
      <c r="N119" s="428">
        <v>160</v>
      </c>
      <c r="O119" s="106">
        <v>44145</v>
      </c>
      <c r="P119" s="118">
        <f t="shared" si="35"/>
        <v>0</v>
      </c>
      <c r="Q119" s="405">
        <v>160</v>
      </c>
      <c r="R119" s="401">
        <f t="shared" si="18"/>
        <v>0</v>
      </c>
      <c r="S119" s="207"/>
    </row>
    <row r="120" spans="1:29" ht="11.25" customHeight="1" x14ac:dyDescent="0.25">
      <c r="A120" s="100"/>
      <c r="B120" s="100"/>
      <c r="C120" s="101" t="s">
        <v>667</v>
      </c>
      <c r="D120" s="100"/>
      <c r="E120" s="188">
        <v>1526</v>
      </c>
      <c r="F120" s="188">
        <v>1637.04</v>
      </c>
      <c r="G120" s="121">
        <v>1688.96</v>
      </c>
      <c r="H120" s="118">
        <v>1689</v>
      </c>
      <c r="I120" s="481">
        <f t="shared" si="31"/>
        <v>3.999999999996362E-2</v>
      </c>
      <c r="J120" s="482">
        <f t="shared" si="32"/>
        <v>0.999976317347543</v>
      </c>
      <c r="K120" s="402">
        <v>1675</v>
      </c>
      <c r="L120" s="404">
        <v>1675</v>
      </c>
      <c r="M120" s="122">
        <f>K120-L120</f>
        <v>0</v>
      </c>
      <c r="N120" s="428">
        <v>1675</v>
      </c>
      <c r="O120" s="106">
        <v>44145</v>
      </c>
      <c r="P120" s="118">
        <f t="shared" si="35"/>
        <v>0</v>
      </c>
      <c r="Q120" s="405">
        <v>1675</v>
      </c>
      <c r="R120" s="401">
        <f t="shared" si="18"/>
        <v>0</v>
      </c>
      <c r="S120" s="207"/>
    </row>
    <row r="121" spans="1:29" ht="11.25" customHeight="1" x14ac:dyDescent="0.25">
      <c r="A121" s="100"/>
      <c r="B121" s="100" t="s">
        <v>668</v>
      </c>
      <c r="C121" s="100"/>
      <c r="D121" s="100"/>
      <c r="E121" s="181">
        <f>SUM(E111:E120)</f>
        <v>9890.0999999999985</v>
      </c>
      <c r="F121" s="181">
        <f>SUM(F111:F120)</f>
        <v>10221.43</v>
      </c>
      <c r="G121" s="112">
        <f>SUM(G111:G120)</f>
        <v>10747.45</v>
      </c>
      <c r="H121" s="113">
        <f>SUM(H111:H120)</f>
        <v>11204</v>
      </c>
      <c r="I121" s="479">
        <f t="shared" si="31"/>
        <v>456.54999999999927</v>
      </c>
      <c r="J121" s="480">
        <f t="shared" si="32"/>
        <v>0.95925116029989299</v>
      </c>
      <c r="K121" s="403">
        <f>SUM(K111:K120)</f>
        <v>11189</v>
      </c>
      <c r="L121" s="409">
        <f>SUM(L111:L120)</f>
        <v>11189</v>
      </c>
      <c r="M121" s="113">
        <f>K121-L121</f>
        <v>0</v>
      </c>
      <c r="N121" s="429">
        <f>SUM(N111:N120)</f>
        <v>11361</v>
      </c>
      <c r="O121" s="106">
        <v>44145</v>
      </c>
      <c r="P121" s="113">
        <f t="shared" si="35"/>
        <v>-172</v>
      </c>
      <c r="Q121" s="503">
        <f>SUM(Q111:Q120)</f>
        <v>11361</v>
      </c>
      <c r="R121" s="113">
        <f t="shared" si="18"/>
        <v>0</v>
      </c>
      <c r="S121" s="207"/>
    </row>
    <row r="122" spans="1:29" ht="11.25" customHeight="1" x14ac:dyDescent="0.25">
      <c r="A122" s="100"/>
      <c r="B122" s="100" t="s">
        <v>669</v>
      </c>
      <c r="C122" s="100"/>
      <c r="D122" s="100"/>
      <c r="E122" s="183"/>
      <c r="F122" s="183"/>
      <c r="G122" s="117"/>
      <c r="H122" s="118"/>
      <c r="I122" s="119"/>
      <c r="J122" s="120"/>
      <c r="K122" s="198"/>
      <c r="L122" s="408"/>
      <c r="M122" s="118"/>
      <c r="N122" s="427"/>
      <c r="O122" s="106"/>
      <c r="P122" s="118"/>
      <c r="Q122" s="150"/>
      <c r="R122" s="118"/>
      <c r="S122" s="207"/>
    </row>
    <row r="123" spans="1:29" ht="11.25" customHeight="1" x14ac:dyDescent="0.25">
      <c r="A123" s="100"/>
      <c r="B123" s="100"/>
      <c r="C123" s="101" t="s">
        <v>670</v>
      </c>
      <c r="D123" s="100"/>
      <c r="E123" s="186"/>
      <c r="F123" s="186"/>
      <c r="G123" s="121">
        <v>303.8</v>
      </c>
      <c r="H123" s="122">
        <v>0</v>
      </c>
      <c r="I123" s="481">
        <f t="shared" si="31"/>
        <v>-303.8</v>
      </c>
      <c r="J123" s="482" t="str">
        <f t="shared" si="32"/>
        <v>---</v>
      </c>
      <c r="K123" s="410">
        <v>0</v>
      </c>
      <c r="L123" s="418">
        <v>0</v>
      </c>
      <c r="M123" s="122">
        <f>K123-L123</f>
        <v>0</v>
      </c>
      <c r="N123" s="430">
        <v>0</v>
      </c>
      <c r="O123" s="106"/>
      <c r="P123" s="118">
        <f>L123-N123</f>
        <v>0</v>
      </c>
      <c r="Q123" s="512">
        <v>0</v>
      </c>
      <c r="R123" s="122">
        <f t="shared" si="18"/>
        <v>0</v>
      </c>
      <c r="S123" s="207"/>
    </row>
    <row r="124" spans="1:29" ht="11.25" customHeight="1" x14ac:dyDescent="0.25">
      <c r="A124" s="100"/>
      <c r="B124" s="100" t="s">
        <v>671</v>
      </c>
      <c r="C124" s="100"/>
      <c r="D124" s="100"/>
      <c r="E124" s="189">
        <f>SUM(E122:E123)</f>
        <v>0</v>
      </c>
      <c r="F124" s="189">
        <f>SUM(F122:F123)</f>
        <v>0</v>
      </c>
      <c r="G124" s="112">
        <f>SUM(G122:G123)</f>
        <v>303.8</v>
      </c>
      <c r="H124" s="113">
        <f>SUM(H122:H123)</f>
        <v>0</v>
      </c>
      <c r="I124" s="479">
        <f t="shared" si="31"/>
        <v>-303.8</v>
      </c>
      <c r="J124" s="480" t="str">
        <f t="shared" si="32"/>
        <v>---</v>
      </c>
      <c r="K124" s="403">
        <f>SUM(K122:K123)</f>
        <v>0</v>
      </c>
      <c r="L124" s="409">
        <f>SUM(L122:L123)</f>
        <v>0</v>
      </c>
      <c r="M124" s="113">
        <f>K124-L124</f>
        <v>0</v>
      </c>
      <c r="N124" s="429">
        <f>SUM(N122:N123)</f>
        <v>0</v>
      </c>
      <c r="O124" s="106"/>
      <c r="P124" s="113">
        <f>L124-N124</f>
        <v>0</v>
      </c>
      <c r="Q124" s="503">
        <f>SUM(Q122:Q123)</f>
        <v>0</v>
      </c>
      <c r="R124" s="113">
        <f t="shared" si="18"/>
        <v>0</v>
      </c>
      <c r="S124" s="207"/>
    </row>
    <row r="125" spans="1:29" ht="11.25" customHeight="1" x14ac:dyDescent="0.25">
      <c r="A125" s="100"/>
      <c r="B125" s="100" t="s">
        <v>672</v>
      </c>
      <c r="C125" s="100"/>
      <c r="D125" s="100"/>
      <c r="E125" s="184"/>
      <c r="F125" s="184"/>
      <c r="G125" s="121"/>
      <c r="H125" s="118"/>
      <c r="I125" s="119"/>
      <c r="J125" s="120"/>
      <c r="K125" s="402"/>
      <c r="L125" s="404"/>
      <c r="M125" s="118"/>
      <c r="N125" s="428"/>
      <c r="O125" s="106">
        <v>44194</v>
      </c>
      <c r="P125" s="118"/>
      <c r="Q125" s="405"/>
      <c r="R125" s="401"/>
      <c r="S125" s="207"/>
    </row>
    <row r="126" spans="1:29" ht="11.25" customHeight="1" x14ac:dyDescent="0.2">
      <c r="A126" s="100"/>
      <c r="B126" s="100"/>
      <c r="C126" s="101" t="s">
        <v>673</v>
      </c>
      <c r="D126" s="100"/>
      <c r="E126" s="184">
        <v>5196.7700000000004</v>
      </c>
      <c r="F126" s="184">
        <v>5904.39</v>
      </c>
      <c r="G126" s="437">
        <v>6881.75</v>
      </c>
      <c r="H126" s="118">
        <v>6420</v>
      </c>
      <c r="I126" s="119">
        <f t="shared" si="31"/>
        <v>-461.75</v>
      </c>
      <c r="J126" s="120">
        <f t="shared" si="32"/>
        <v>1.0719236760124611</v>
      </c>
      <c r="K126" s="198">
        <v>6425</v>
      </c>
      <c r="L126" s="408">
        <v>6425</v>
      </c>
      <c r="M126" s="118">
        <f t="shared" ref="M126:M135" si="37">K126-L126</f>
        <v>0</v>
      </c>
      <c r="N126" s="427">
        <v>6425</v>
      </c>
      <c r="O126" s="106">
        <v>44194</v>
      </c>
      <c r="P126" s="118">
        <f t="shared" ref="P126:P138" si="38">L126-N126</f>
        <v>0</v>
      </c>
      <c r="Q126" s="150">
        <v>6425</v>
      </c>
      <c r="R126" s="118">
        <f t="shared" si="18"/>
        <v>0</v>
      </c>
      <c r="S126" s="207"/>
    </row>
    <row r="127" spans="1:29" ht="11.25" customHeight="1" x14ac:dyDescent="0.25">
      <c r="A127" s="100"/>
      <c r="B127" s="100"/>
      <c r="C127" s="101" t="s">
        <v>674</v>
      </c>
      <c r="D127" s="100"/>
      <c r="E127" s="184">
        <v>89.95</v>
      </c>
      <c r="F127" s="184">
        <v>59.95</v>
      </c>
      <c r="G127" s="121">
        <v>253.95</v>
      </c>
      <c r="H127" s="118">
        <v>90</v>
      </c>
      <c r="I127" s="119">
        <f t="shared" si="31"/>
        <v>-163.95</v>
      </c>
      <c r="J127" s="120">
        <f t="shared" si="32"/>
        <v>2.8216666666666663</v>
      </c>
      <c r="K127" s="198">
        <v>90</v>
      </c>
      <c r="L127" s="408">
        <v>90</v>
      </c>
      <c r="M127" s="118">
        <f t="shared" si="37"/>
        <v>0</v>
      </c>
      <c r="N127" s="427">
        <v>90</v>
      </c>
      <c r="O127" s="106">
        <v>44194</v>
      </c>
      <c r="P127" s="118">
        <f t="shared" si="38"/>
        <v>0</v>
      </c>
      <c r="Q127" s="150">
        <v>90</v>
      </c>
      <c r="R127" s="118">
        <f t="shared" si="18"/>
        <v>0</v>
      </c>
      <c r="S127" s="207"/>
    </row>
    <row r="128" spans="1:29" ht="11.25" customHeight="1" x14ac:dyDescent="0.2">
      <c r="A128" s="100"/>
      <c r="B128" s="100"/>
      <c r="C128" s="101" t="s">
        <v>675</v>
      </c>
      <c r="D128" s="100"/>
      <c r="E128" s="184">
        <v>852</v>
      </c>
      <c r="F128" s="184">
        <v>810</v>
      </c>
      <c r="G128" s="437">
        <v>3152.01</v>
      </c>
      <c r="H128" s="118">
        <v>500</v>
      </c>
      <c r="I128" s="119">
        <f t="shared" si="31"/>
        <v>-2652.01</v>
      </c>
      <c r="J128" s="120">
        <f t="shared" si="32"/>
        <v>6.3040200000000004</v>
      </c>
      <c r="K128" s="198">
        <v>636</v>
      </c>
      <c r="L128" s="408">
        <v>636</v>
      </c>
      <c r="M128" s="118">
        <f t="shared" si="37"/>
        <v>0</v>
      </c>
      <c r="N128" s="427">
        <v>636</v>
      </c>
      <c r="O128" s="106">
        <v>44194</v>
      </c>
      <c r="P128" s="118">
        <f t="shared" si="38"/>
        <v>0</v>
      </c>
      <c r="Q128" s="150">
        <v>500</v>
      </c>
      <c r="R128" s="118">
        <f t="shared" si="18"/>
        <v>136</v>
      </c>
      <c r="S128" s="207"/>
    </row>
    <row r="129" spans="1:19" ht="11.25" customHeight="1" x14ac:dyDescent="0.2">
      <c r="A129" s="100"/>
      <c r="B129" s="100"/>
      <c r="C129" s="101" t="s">
        <v>676</v>
      </c>
      <c r="D129" s="100"/>
      <c r="E129" s="184">
        <v>9996</v>
      </c>
      <c r="F129" s="184">
        <v>6852</v>
      </c>
      <c r="G129" s="437">
        <v>9515</v>
      </c>
      <c r="H129" s="118">
        <v>10056</v>
      </c>
      <c r="I129" s="119">
        <f t="shared" si="31"/>
        <v>541</v>
      </c>
      <c r="J129" s="120">
        <f t="shared" si="32"/>
        <v>0.94620127287191724</v>
      </c>
      <c r="K129" s="402">
        <v>10596</v>
      </c>
      <c r="L129" s="404">
        <v>10596</v>
      </c>
      <c r="M129" s="118">
        <f t="shared" si="37"/>
        <v>0</v>
      </c>
      <c r="N129" s="428">
        <v>10596</v>
      </c>
      <c r="O129" s="106">
        <v>44194</v>
      </c>
      <c r="P129" s="118">
        <f t="shared" si="38"/>
        <v>0</v>
      </c>
      <c r="Q129" s="405">
        <v>10596</v>
      </c>
      <c r="R129" s="401">
        <f t="shared" si="18"/>
        <v>0</v>
      </c>
      <c r="S129" s="207"/>
    </row>
    <row r="130" spans="1:19" ht="11.25" customHeight="1" x14ac:dyDescent="0.2">
      <c r="A130" s="100"/>
      <c r="B130" s="100"/>
      <c r="C130" s="101" t="s">
        <v>677</v>
      </c>
      <c r="D130" s="100"/>
      <c r="E130" s="184">
        <v>17787</v>
      </c>
      <c r="F130" s="184">
        <v>17688</v>
      </c>
      <c r="G130" s="437">
        <v>19642</v>
      </c>
      <c r="H130" s="118">
        <v>21090</v>
      </c>
      <c r="I130" s="119">
        <f t="shared" si="31"/>
        <v>1448</v>
      </c>
      <c r="J130" s="120">
        <f t="shared" si="32"/>
        <v>0.93134186818397346</v>
      </c>
      <c r="K130" s="402">
        <v>25602</v>
      </c>
      <c r="L130" s="404">
        <v>25602</v>
      </c>
      <c r="M130" s="118">
        <f t="shared" si="37"/>
        <v>0</v>
      </c>
      <c r="N130" s="428">
        <v>25602</v>
      </c>
      <c r="O130" s="106">
        <v>44194</v>
      </c>
      <c r="P130" s="118">
        <f t="shared" si="38"/>
        <v>0</v>
      </c>
      <c r="Q130" s="405">
        <v>25602</v>
      </c>
      <c r="R130" s="401">
        <f t="shared" si="18"/>
        <v>0</v>
      </c>
      <c r="S130" s="207"/>
    </row>
    <row r="131" spans="1:19" ht="11.25" customHeight="1" x14ac:dyDescent="0.2">
      <c r="A131" s="100"/>
      <c r="B131" s="100"/>
      <c r="C131" s="101" t="s">
        <v>678</v>
      </c>
      <c r="D131" s="100"/>
      <c r="E131" s="184"/>
      <c r="F131" s="184"/>
      <c r="G131" s="437">
        <v>6960</v>
      </c>
      <c r="H131" s="118">
        <v>6960</v>
      </c>
      <c r="I131" s="119">
        <f t="shared" si="31"/>
        <v>0</v>
      </c>
      <c r="J131" s="120">
        <f t="shared" si="32"/>
        <v>1</v>
      </c>
      <c r="K131" s="402">
        <v>6960</v>
      </c>
      <c r="L131" s="404">
        <v>6960</v>
      </c>
      <c r="M131" s="118">
        <f t="shared" si="37"/>
        <v>0</v>
      </c>
      <c r="N131" s="428">
        <v>6960</v>
      </c>
      <c r="O131" s="106">
        <v>44194</v>
      </c>
      <c r="P131" s="118">
        <f t="shared" si="38"/>
        <v>0</v>
      </c>
      <c r="Q131" s="405">
        <v>6960</v>
      </c>
      <c r="R131" s="401">
        <f t="shared" si="18"/>
        <v>0</v>
      </c>
      <c r="S131" s="207"/>
    </row>
    <row r="132" spans="1:19" ht="11.25" customHeight="1" x14ac:dyDescent="0.25">
      <c r="A132" s="100"/>
      <c r="B132" s="100"/>
      <c r="C132" s="101" t="s">
        <v>679</v>
      </c>
      <c r="D132" s="100"/>
      <c r="E132" s="184"/>
      <c r="F132" s="184"/>
      <c r="G132" s="121">
        <v>0</v>
      </c>
      <c r="H132" s="118">
        <v>0</v>
      </c>
      <c r="I132" s="119">
        <f t="shared" si="31"/>
        <v>0</v>
      </c>
      <c r="J132" s="120" t="str">
        <f t="shared" si="32"/>
        <v>---</v>
      </c>
      <c r="K132" s="402">
        <v>0</v>
      </c>
      <c r="L132" s="404">
        <v>0</v>
      </c>
      <c r="M132" s="118">
        <f t="shared" si="37"/>
        <v>0</v>
      </c>
      <c r="N132" s="428">
        <v>0</v>
      </c>
      <c r="O132" s="106">
        <v>44194</v>
      </c>
      <c r="P132" s="118">
        <f t="shared" si="38"/>
        <v>0</v>
      </c>
      <c r="Q132" s="405">
        <v>0</v>
      </c>
      <c r="R132" s="401">
        <f t="shared" ref="R132:R195" si="39">N132-Q132</f>
        <v>0</v>
      </c>
      <c r="S132" s="207"/>
    </row>
    <row r="133" spans="1:19" ht="11.25" customHeight="1" x14ac:dyDescent="0.25">
      <c r="A133" s="100"/>
      <c r="B133" s="100"/>
      <c r="C133" s="101" t="s">
        <v>680</v>
      </c>
      <c r="D133" s="100"/>
      <c r="E133" s="184"/>
      <c r="F133" s="184"/>
      <c r="G133" s="121">
        <v>0</v>
      </c>
      <c r="H133" s="118">
        <v>0</v>
      </c>
      <c r="I133" s="119">
        <f t="shared" si="31"/>
        <v>0</v>
      </c>
      <c r="J133" s="120" t="str">
        <f t="shared" si="32"/>
        <v>---</v>
      </c>
      <c r="K133" s="402">
        <v>0</v>
      </c>
      <c r="L133" s="404">
        <v>0</v>
      </c>
      <c r="M133" s="118">
        <f t="shared" si="37"/>
        <v>0</v>
      </c>
      <c r="N133" s="428">
        <v>0</v>
      </c>
      <c r="O133" s="106">
        <v>44194</v>
      </c>
      <c r="P133" s="118">
        <f t="shared" si="38"/>
        <v>0</v>
      </c>
      <c r="Q133" s="405">
        <v>0</v>
      </c>
      <c r="R133" s="401">
        <f t="shared" si="39"/>
        <v>0</v>
      </c>
      <c r="S133" s="207"/>
    </row>
    <row r="134" spans="1:19" ht="11.25" customHeight="1" x14ac:dyDescent="0.25">
      <c r="A134" s="100"/>
      <c r="B134" s="100"/>
      <c r="C134" s="101" t="s">
        <v>681</v>
      </c>
      <c r="D134" s="100"/>
      <c r="E134" s="184">
        <v>6012.56</v>
      </c>
      <c r="F134" s="184">
        <v>1346.69</v>
      </c>
      <c r="G134" s="121">
        <v>0</v>
      </c>
      <c r="H134" s="118">
        <v>6280</v>
      </c>
      <c r="I134" s="119">
        <f t="shared" si="31"/>
        <v>6280</v>
      </c>
      <c r="J134" s="120">
        <f t="shared" si="32"/>
        <v>0</v>
      </c>
      <c r="K134" s="402">
        <v>6280</v>
      </c>
      <c r="L134" s="404">
        <v>6280</v>
      </c>
      <c r="M134" s="118">
        <f t="shared" si="37"/>
        <v>0</v>
      </c>
      <c r="N134" s="428">
        <v>6280</v>
      </c>
      <c r="O134" s="106">
        <v>44194</v>
      </c>
      <c r="P134" s="118">
        <f t="shared" si="38"/>
        <v>0</v>
      </c>
      <c r="Q134" s="405">
        <v>6280</v>
      </c>
      <c r="R134" s="401">
        <f t="shared" si="39"/>
        <v>0</v>
      </c>
      <c r="S134" s="207"/>
    </row>
    <row r="135" spans="1:19" ht="11.25" customHeight="1" x14ac:dyDescent="0.25">
      <c r="A135" s="100"/>
      <c r="B135" s="100"/>
      <c r="C135" s="101" t="s">
        <v>682</v>
      </c>
      <c r="D135" s="100"/>
      <c r="E135" s="184"/>
      <c r="F135" s="184"/>
      <c r="G135" s="121">
        <v>0</v>
      </c>
      <c r="H135" s="118">
        <v>0</v>
      </c>
      <c r="I135" s="119">
        <f t="shared" si="31"/>
        <v>0</v>
      </c>
      <c r="J135" s="120" t="str">
        <f t="shared" si="32"/>
        <v>---</v>
      </c>
      <c r="K135" s="402">
        <v>0</v>
      </c>
      <c r="L135" s="404">
        <v>0</v>
      </c>
      <c r="M135" s="118">
        <f t="shared" si="37"/>
        <v>0</v>
      </c>
      <c r="N135" s="428">
        <v>0</v>
      </c>
      <c r="O135" s="106">
        <v>44194</v>
      </c>
      <c r="P135" s="118">
        <f t="shared" si="38"/>
        <v>0</v>
      </c>
      <c r="Q135" s="405">
        <v>0</v>
      </c>
      <c r="R135" s="401">
        <f t="shared" si="39"/>
        <v>0</v>
      </c>
      <c r="S135" s="207"/>
    </row>
    <row r="136" spans="1:19" ht="11.25" customHeight="1" x14ac:dyDescent="0.25">
      <c r="A136" s="100"/>
      <c r="B136" s="100"/>
      <c r="C136" s="101" t="s">
        <v>683</v>
      </c>
      <c r="D136" s="100"/>
      <c r="E136" s="184"/>
      <c r="F136" s="184"/>
      <c r="G136" s="121">
        <v>311.19</v>
      </c>
      <c r="H136" s="118">
        <v>0</v>
      </c>
      <c r="I136" s="119">
        <f t="shared" si="31"/>
        <v>-311.19</v>
      </c>
      <c r="J136" s="120" t="str">
        <f t="shared" si="32"/>
        <v>---</v>
      </c>
      <c r="K136" s="402">
        <v>0</v>
      </c>
      <c r="L136" s="404">
        <v>0</v>
      </c>
      <c r="M136" s="122">
        <f>K136-L136</f>
        <v>0</v>
      </c>
      <c r="N136" s="428">
        <v>0</v>
      </c>
      <c r="O136" s="106">
        <v>44194</v>
      </c>
      <c r="P136" s="118">
        <f t="shared" si="38"/>
        <v>0</v>
      </c>
      <c r="Q136" s="405">
        <v>0</v>
      </c>
      <c r="R136" s="401">
        <f t="shared" si="39"/>
        <v>0</v>
      </c>
      <c r="S136" s="207"/>
    </row>
    <row r="137" spans="1:19" ht="11.25" customHeight="1" thickBot="1" x14ac:dyDescent="0.3">
      <c r="A137" s="100"/>
      <c r="B137" s="100" t="s">
        <v>684</v>
      </c>
      <c r="C137" s="100"/>
      <c r="D137" s="100"/>
      <c r="E137" s="190">
        <f>SUM(E125:E136)</f>
        <v>39934.28</v>
      </c>
      <c r="F137" s="190">
        <f>SUM(F125:F136)</f>
        <v>32661.03</v>
      </c>
      <c r="G137" s="131">
        <f>SUM(G125:G136)</f>
        <v>46715.9</v>
      </c>
      <c r="H137" s="124">
        <f>SUM(H125:H136)</f>
        <v>51396</v>
      </c>
      <c r="I137" s="483">
        <f t="shared" si="31"/>
        <v>4680.0999999999985</v>
      </c>
      <c r="J137" s="484">
        <f t="shared" si="32"/>
        <v>0.90894038446571723</v>
      </c>
      <c r="K137" s="400">
        <f>SUM(K125:K136)</f>
        <v>56589</v>
      </c>
      <c r="L137" s="417">
        <f>SUM(L125:L136)</f>
        <v>56589</v>
      </c>
      <c r="M137" s="113">
        <f>K137-L137</f>
        <v>0</v>
      </c>
      <c r="N137" s="431">
        <f>SUM(N125:N136)</f>
        <v>56589</v>
      </c>
      <c r="O137" s="106">
        <v>44194</v>
      </c>
      <c r="P137" s="124">
        <f t="shared" si="38"/>
        <v>0</v>
      </c>
      <c r="Q137" s="510">
        <f>SUM(Q125:Q136)</f>
        <v>56453</v>
      </c>
      <c r="R137" s="124">
        <f t="shared" si="39"/>
        <v>136</v>
      </c>
      <c r="S137" s="207"/>
    </row>
    <row r="138" spans="1:19" ht="11.25" customHeight="1" thickTop="1" x14ac:dyDescent="0.25">
      <c r="A138" s="115" t="s">
        <v>685</v>
      </c>
      <c r="B138" s="100"/>
      <c r="C138" s="100"/>
      <c r="D138" s="100"/>
      <c r="E138" s="187">
        <f>SUM(E91+E96+E110+E121+E124+E137)</f>
        <v>126221.38999999998</v>
      </c>
      <c r="F138" s="187">
        <f>SUM(F91+F96+F110+F121+F124+F137)</f>
        <v>124696.85</v>
      </c>
      <c r="G138" s="125">
        <f>SUM(G91+G96+G110+G121+G124+G137)</f>
        <v>136000.59</v>
      </c>
      <c r="H138" s="126">
        <f>SUM(H91+H96+H110+H121+H124+H137)</f>
        <v>144239</v>
      </c>
      <c r="I138" s="119">
        <f t="shared" si="31"/>
        <v>8238.4100000000035</v>
      </c>
      <c r="J138" s="120">
        <f t="shared" si="32"/>
        <v>0.94288361677493604</v>
      </c>
      <c r="K138" s="407">
        <f>SUM(K91+K96+K110+K121+K124+K137)</f>
        <v>171812</v>
      </c>
      <c r="L138" s="432">
        <f>SUM(L91+L96+L110+L121+L124+L137)</f>
        <v>167833</v>
      </c>
      <c r="M138" s="126">
        <f>K138-L138</f>
        <v>3979</v>
      </c>
      <c r="N138" s="441">
        <f>SUM(N91+N96+N110+N121+N124+N137)</f>
        <v>167905</v>
      </c>
      <c r="O138" s="106">
        <v>44194</v>
      </c>
      <c r="P138" s="126">
        <f t="shared" si="38"/>
        <v>-72</v>
      </c>
      <c r="Q138" s="504">
        <f>SUM(Q91+Q96+Q110+Q121+Q124+Q137)</f>
        <v>167179</v>
      </c>
      <c r="R138" s="126">
        <f t="shared" si="39"/>
        <v>726</v>
      </c>
      <c r="S138" s="207"/>
    </row>
    <row r="139" spans="1:19" ht="11.25" customHeight="1" x14ac:dyDescent="0.25">
      <c r="A139" s="100"/>
      <c r="B139" s="100"/>
      <c r="C139" s="100"/>
      <c r="D139" s="100"/>
      <c r="E139" s="183"/>
      <c r="F139" s="183"/>
      <c r="G139" s="117"/>
      <c r="H139" s="118"/>
      <c r="I139" s="119"/>
      <c r="J139" s="120"/>
      <c r="K139" s="118"/>
      <c r="L139" s="118"/>
      <c r="M139" s="118"/>
      <c r="N139" s="118"/>
      <c r="O139" s="106"/>
      <c r="P139" s="118"/>
      <c r="Q139" s="118"/>
      <c r="R139" s="118"/>
      <c r="S139" s="207"/>
    </row>
    <row r="140" spans="1:19" ht="11.25" customHeight="1" x14ac:dyDescent="0.25">
      <c r="A140" s="100" t="s">
        <v>686</v>
      </c>
      <c r="B140" s="100"/>
      <c r="C140" s="100"/>
      <c r="D140" s="100"/>
      <c r="E140" s="183"/>
      <c r="F140" s="183"/>
      <c r="G140" s="117"/>
      <c r="H140" s="118"/>
      <c r="I140" s="119"/>
      <c r="J140" s="120"/>
      <c r="K140" s="198"/>
      <c r="L140" s="408"/>
      <c r="M140" s="118"/>
      <c r="N140" s="427"/>
      <c r="O140" s="106">
        <v>44166</v>
      </c>
      <c r="P140" s="118"/>
      <c r="Q140" s="150"/>
      <c r="R140" s="118"/>
      <c r="S140" s="207"/>
    </row>
    <row r="141" spans="1:19" ht="11.25" customHeight="1" x14ac:dyDescent="0.25">
      <c r="A141" s="100"/>
      <c r="B141" s="100" t="s">
        <v>687</v>
      </c>
      <c r="C141" s="100"/>
      <c r="D141" s="100"/>
      <c r="E141" s="183"/>
      <c r="F141" s="183"/>
      <c r="G141" s="117"/>
      <c r="H141" s="118"/>
      <c r="I141" s="119"/>
      <c r="J141" s="120"/>
      <c r="K141" s="198"/>
      <c r="L141" s="408"/>
      <c r="M141" s="118"/>
      <c r="N141" s="427"/>
      <c r="O141" s="106">
        <v>44166</v>
      </c>
      <c r="P141" s="118"/>
      <c r="Q141" s="150"/>
      <c r="R141" s="118"/>
      <c r="S141" s="207"/>
    </row>
    <row r="142" spans="1:19" ht="11.25" customHeight="1" x14ac:dyDescent="0.2">
      <c r="A142" s="100"/>
      <c r="B142" s="100"/>
      <c r="C142" s="101" t="s">
        <v>688</v>
      </c>
      <c r="D142" s="100"/>
      <c r="E142" s="184">
        <v>24000</v>
      </c>
      <c r="F142" s="184">
        <v>24000</v>
      </c>
      <c r="G142" s="437">
        <v>24000</v>
      </c>
      <c r="H142" s="118">
        <v>24480</v>
      </c>
      <c r="I142" s="119">
        <f t="shared" si="31"/>
        <v>480</v>
      </c>
      <c r="J142" s="120">
        <f t="shared" si="32"/>
        <v>0.98039215686274506</v>
      </c>
      <c r="K142" s="402">
        <v>27000</v>
      </c>
      <c r="L142" s="404">
        <v>27000</v>
      </c>
      <c r="M142" s="118">
        <f t="shared" ref="M142" si="40">K142-L142</f>
        <v>0</v>
      </c>
      <c r="N142" s="428">
        <v>27000</v>
      </c>
      <c r="O142" s="106">
        <v>44166</v>
      </c>
      <c r="P142" s="118">
        <f>L142-N142</f>
        <v>0</v>
      </c>
      <c r="Q142" s="405">
        <v>27000</v>
      </c>
      <c r="R142" s="401">
        <f t="shared" si="39"/>
        <v>0</v>
      </c>
      <c r="S142" s="207"/>
    </row>
    <row r="143" spans="1:19" ht="11.25" customHeight="1" x14ac:dyDescent="0.25">
      <c r="A143" s="100"/>
      <c r="B143" s="100"/>
      <c r="C143" s="101" t="s">
        <v>689</v>
      </c>
      <c r="D143" s="100"/>
      <c r="E143" s="188">
        <v>20</v>
      </c>
      <c r="F143" s="188">
        <v>0</v>
      </c>
      <c r="G143" s="130">
        <v>20</v>
      </c>
      <c r="H143" s="118">
        <v>20</v>
      </c>
      <c r="I143" s="119">
        <f t="shared" si="31"/>
        <v>0</v>
      </c>
      <c r="J143" s="120">
        <f t="shared" si="32"/>
        <v>1</v>
      </c>
      <c r="K143" s="406">
        <v>0</v>
      </c>
      <c r="L143" s="433">
        <v>0</v>
      </c>
      <c r="M143" s="122">
        <f>K143-L143</f>
        <v>0</v>
      </c>
      <c r="N143" s="442">
        <v>0</v>
      </c>
      <c r="O143" s="106">
        <v>44166</v>
      </c>
      <c r="P143" s="118">
        <f>L143-N143</f>
        <v>0</v>
      </c>
      <c r="Q143" s="513">
        <v>0</v>
      </c>
      <c r="R143" s="505">
        <f t="shared" si="39"/>
        <v>0</v>
      </c>
      <c r="S143" s="207"/>
    </row>
    <row r="144" spans="1:19" ht="11.25" customHeight="1" thickBot="1" x14ac:dyDescent="0.3">
      <c r="A144" s="100"/>
      <c r="B144" s="100" t="s">
        <v>690</v>
      </c>
      <c r="C144" s="100"/>
      <c r="D144" s="100"/>
      <c r="E144" s="190">
        <f>SUM(E141:E143)</f>
        <v>24020</v>
      </c>
      <c r="F144" s="190">
        <f>SUM(F141:F143)</f>
        <v>24000</v>
      </c>
      <c r="G144" s="131">
        <f>SUM(G141:G143)</f>
        <v>24020</v>
      </c>
      <c r="H144" s="124">
        <f>SUM(H141:H143)</f>
        <v>24500</v>
      </c>
      <c r="I144" s="483">
        <f t="shared" si="31"/>
        <v>480</v>
      </c>
      <c r="J144" s="484">
        <f t="shared" si="32"/>
        <v>0.98040816326530611</v>
      </c>
      <c r="K144" s="400">
        <f>SUM(K141:K143)</f>
        <v>27000</v>
      </c>
      <c r="L144" s="417">
        <f>SUM(L141:L143)</f>
        <v>27000</v>
      </c>
      <c r="M144" s="113">
        <f>K144-L144</f>
        <v>0</v>
      </c>
      <c r="N144" s="431">
        <f>SUM(N141:N143)</f>
        <v>27000</v>
      </c>
      <c r="O144" s="106">
        <v>44166</v>
      </c>
      <c r="P144" s="124">
        <f>L144-N144</f>
        <v>0</v>
      </c>
      <c r="Q144" s="510">
        <f>SUM(Q141:Q143)</f>
        <v>27000</v>
      </c>
      <c r="R144" s="124">
        <f t="shared" si="39"/>
        <v>0</v>
      </c>
      <c r="S144" s="207"/>
    </row>
    <row r="145" spans="1:47" ht="11.25" customHeight="1" thickTop="1" x14ac:dyDescent="0.25">
      <c r="A145" s="115" t="s">
        <v>691</v>
      </c>
      <c r="B145" s="100"/>
      <c r="C145" s="100"/>
      <c r="D145" s="100"/>
      <c r="E145" s="187">
        <f>SUM(E144)</f>
        <v>24020</v>
      </c>
      <c r="F145" s="187">
        <f>SUM(F144)</f>
        <v>24000</v>
      </c>
      <c r="G145" s="125">
        <f>SUM(G144)</f>
        <v>24020</v>
      </c>
      <c r="H145" s="126">
        <f>SUM(H144)</f>
        <v>24500</v>
      </c>
      <c r="I145" s="119">
        <f t="shared" si="31"/>
        <v>480</v>
      </c>
      <c r="J145" s="120">
        <f t="shared" si="32"/>
        <v>0.98040816326530611</v>
      </c>
      <c r="K145" s="407">
        <f>SUM(K144)</f>
        <v>27000</v>
      </c>
      <c r="L145" s="432">
        <f>SUM(L144)</f>
        <v>27000</v>
      </c>
      <c r="M145" s="126">
        <f>K145-L145</f>
        <v>0</v>
      </c>
      <c r="N145" s="441">
        <f>SUM(N144)</f>
        <v>27000</v>
      </c>
      <c r="O145" s="106">
        <v>44166</v>
      </c>
      <c r="P145" s="126">
        <f>L145-N145</f>
        <v>0</v>
      </c>
      <c r="Q145" s="504">
        <f>SUM(Q144)</f>
        <v>27000</v>
      </c>
      <c r="R145" s="126">
        <f t="shared" si="39"/>
        <v>0</v>
      </c>
      <c r="S145" s="207"/>
    </row>
    <row r="146" spans="1:47" ht="11.25" customHeight="1" x14ac:dyDescent="0.25">
      <c r="A146" s="100"/>
      <c r="B146" s="100"/>
      <c r="C146" s="100"/>
      <c r="D146" s="100"/>
      <c r="E146" s="183"/>
      <c r="F146" s="183"/>
      <c r="G146" s="117"/>
      <c r="H146" s="118"/>
      <c r="I146" s="119"/>
      <c r="J146" s="120"/>
      <c r="K146" s="118"/>
      <c r="L146" s="118"/>
      <c r="M146" s="118"/>
      <c r="N146" s="118"/>
      <c r="O146" s="106"/>
      <c r="P146" s="118"/>
      <c r="Q146" s="118"/>
      <c r="R146" s="118"/>
      <c r="S146" s="207"/>
    </row>
    <row r="147" spans="1:47" ht="11.25" customHeight="1" x14ac:dyDescent="0.25">
      <c r="A147" s="100" t="s">
        <v>692</v>
      </c>
      <c r="B147" s="100"/>
      <c r="C147" s="100"/>
      <c r="D147" s="100"/>
      <c r="E147" s="183"/>
      <c r="F147" s="183"/>
      <c r="G147" s="117"/>
      <c r="H147" s="118"/>
      <c r="I147" s="119"/>
      <c r="J147" s="120"/>
      <c r="K147" s="198"/>
      <c r="L147" s="408"/>
      <c r="M147" s="118"/>
      <c r="N147" s="427"/>
      <c r="O147" s="106">
        <v>44194</v>
      </c>
      <c r="P147" s="118"/>
      <c r="Q147" s="150"/>
      <c r="R147" s="118"/>
      <c r="S147" s="207"/>
    </row>
    <row r="148" spans="1:47" ht="11.25" customHeight="1" x14ac:dyDescent="0.25">
      <c r="A148" s="100"/>
      <c r="B148" s="100" t="s">
        <v>693</v>
      </c>
      <c r="C148" s="100"/>
      <c r="D148" s="100"/>
      <c r="E148" s="183"/>
      <c r="F148" s="183"/>
      <c r="G148" s="117"/>
      <c r="H148" s="118"/>
      <c r="I148" s="119"/>
      <c r="J148" s="120"/>
      <c r="K148" s="198"/>
      <c r="L148" s="408"/>
      <c r="M148" s="118"/>
      <c r="N148" s="427"/>
      <c r="O148" s="106">
        <v>44194</v>
      </c>
      <c r="P148" s="118"/>
      <c r="Q148" s="150"/>
      <c r="R148" s="118"/>
      <c r="S148" s="207"/>
    </row>
    <row r="149" spans="1:47" ht="11.25" customHeight="1" x14ac:dyDescent="0.2">
      <c r="A149" s="100"/>
      <c r="B149" s="100"/>
      <c r="C149" s="101" t="s">
        <v>694</v>
      </c>
      <c r="D149" s="100"/>
      <c r="E149" s="184">
        <v>74515.17</v>
      </c>
      <c r="F149" s="184">
        <v>63736.91</v>
      </c>
      <c r="G149" s="437">
        <v>32346.2</v>
      </c>
      <c r="H149" s="118">
        <v>59500</v>
      </c>
      <c r="I149" s="119">
        <f t="shared" si="31"/>
        <v>27153.8</v>
      </c>
      <c r="J149" s="120">
        <f t="shared" si="32"/>
        <v>0.54363361344537819</v>
      </c>
      <c r="K149" s="150">
        <v>59500</v>
      </c>
      <c r="L149" s="150">
        <v>59500</v>
      </c>
      <c r="M149" s="150">
        <f t="shared" ref="M149" si="41">K149-L149</f>
        <v>0</v>
      </c>
      <c r="N149" s="405">
        <v>45000</v>
      </c>
      <c r="O149" s="106">
        <v>44194</v>
      </c>
      <c r="P149" s="118">
        <f>L149-N149</f>
        <v>14500</v>
      </c>
      <c r="Q149" s="405">
        <v>45000</v>
      </c>
      <c r="R149" s="401">
        <f t="shared" si="39"/>
        <v>0</v>
      </c>
      <c r="S149" s="207"/>
    </row>
    <row r="150" spans="1:47" ht="11.25" customHeight="1" x14ac:dyDescent="0.25">
      <c r="A150" s="100"/>
      <c r="B150" s="100"/>
      <c r="C150" s="101" t="s">
        <v>695</v>
      </c>
      <c r="D150" s="100"/>
      <c r="E150" s="188">
        <v>1399.29</v>
      </c>
      <c r="F150" s="188">
        <v>781.86</v>
      </c>
      <c r="G150" s="130">
        <v>627.83000000000004</v>
      </c>
      <c r="H150" s="118">
        <v>500</v>
      </c>
      <c r="I150" s="119">
        <f t="shared" si="31"/>
        <v>-127.83000000000004</v>
      </c>
      <c r="J150" s="120">
        <f t="shared" si="32"/>
        <v>1.25566</v>
      </c>
      <c r="K150" s="198">
        <v>500</v>
      </c>
      <c r="L150" s="408">
        <v>500</v>
      </c>
      <c r="M150" s="122">
        <f>K150-L150</f>
        <v>0</v>
      </c>
      <c r="N150" s="442">
        <v>500</v>
      </c>
      <c r="O150" s="106">
        <v>44194</v>
      </c>
      <c r="P150" s="118">
        <f>L150-N150</f>
        <v>0</v>
      </c>
      <c r="Q150" s="513">
        <v>500</v>
      </c>
      <c r="R150" s="505">
        <f t="shared" si="39"/>
        <v>0</v>
      </c>
      <c r="S150" s="207"/>
    </row>
    <row r="151" spans="1:47" ht="11.25" customHeight="1" x14ac:dyDescent="0.25">
      <c r="A151" s="100"/>
      <c r="B151" s="100" t="s">
        <v>696</v>
      </c>
      <c r="C151" s="100"/>
      <c r="D151" s="100"/>
      <c r="E151" s="181">
        <f>SUM(E148:E150)</f>
        <v>75914.459999999992</v>
      </c>
      <c r="F151" s="181">
        <f>SUM(F148:F150)</f>
        <v>64518.770000000004</v>
      </c>
      <c r="G151" s="112">
        <f>SUM(G148:G150)</f>
        <v>32974.03</v>
      </c>
      <c r="H151" s="113">
        <f>SUM(H148:H150)</f>
        <v>60000</v>
      </c>
      <c r="I151" s="479">
        <f t="shared" si="31"/>
        <v>27025.97</v>
      </c>
      <c r="J151" s="480">
        <f t="shared" si="32"/>
        <v>0.54956716666666661</v>
      </c>
      <c r="K151" s="403">
        <f>SUM(K148:K150)</f>
        <v>60000</v>
      </c>
      <c r="L151" s="409">
        <f>SUM(L148:L150)</f>
        <v>60000</v>
      </c>
      <c r="M151" s="113">
        <f>K151-L151</f>
        <v>0</v>
      </c>
      <c r="N151" s="429">
        <f>SUM(N148:N150)</f>
        <v>45500</v>
      </c>
      <c r="O151" s="106">
        <v>44194</v>
      </c>
      <c r="P151" s="113">
        <f>L151-N151</f>
        <v>14500</v>
      </c>
      <c r="Q151" s="503">
        <f>SUM(Q148:Q150)</f>
        <v>45500</v>
      </c>
      <c r="R151" s="113">
        <f t="shared" si="39"/>
        <v>0</v>
      </c>
      <c r="S151" s="207"/>
    </row>
    <row r="152" spans="1:47" ht="11.25" customHeight="1" x14ac:dyDescent="0.25">
      <c r="A152" s="100"/>
      <c r="B152" s="100" t="s">
        <v>697</v>
      </c>
      <c r="C152" s="100"/>
      <c r="D152" s="100"/>
      <c r="E152" s="183"/>
      <c r="F152" s="183"/>
      <c r="G152" s="117"/>
      <c r="H152" s="118"/>
      <c r="I152" s="119"/>
      <c r="J152" s="120"/>
      <c r="K152" s="198"/>
      <c r="L152" s="408"/>
      <c r="M152" s="118"/>
      <c r="N152" s="427"/>
      <c r="O152" s="106"/>
      <c r="P152" s="118"/>
      <c r="Q152" s="150"/>
      <c r="R152" s="118"/>
      <c r="S152" s="207"/>
    </row>
    <row r="153" spans="1:47" ht="11.25" customHeight="1" x14ac:dyDescent="0.25">
      <c r="A153" s="100"/>
      <c r="B153" s="100"/>
      <c r="C153" s="101" t="s">
        <v>698</v>
      </c>
      <c r="D153" s="100"/>
      <c r="E153" s="191">
        <v>0</v>
      </c>
      <c r="F153" s="191">
        <v>0</v>
      </c>
      <c r="G153" s="123">
        <v>0</v>
      </c>
      <c r="H153" s="122">
        <v>0</v>
      </c>
      <c r="I153" s="119">
        <f t="shared" si="31"/>
        <v>0</v>
      </c>
      <c r="J153" s="120" t="str">
        <f t="shared" si="32"/>
        <v>---</v>
      </c>
      <c r="K153" s="410">
        <v>0</v>
      </c>
      <c r="L153" s="418">
        <v>0</v>
      </c>
      <c r="M153" s="122">
        <f>K153-L153</f>
        <v>0</v>
      </c>
      <c r="N153" s="430">
        <v>0</v>
      </c>
      <c r="O153" s="106"/>
      <c r="P153" s="122"/>
      <c r="Q153" s="512">
        <v>0</v>
      </c>
      <c r="R153" s="122">
        <f t="shared" si="39"/>
        <v>0</v>
      </c>
      <c r="S153" s="207"/>
    </row>
    <row r="154" spans="1:47" ht="11.25" customHeight="1" thickBot="1" x14ac:dyDescent="0.3">
      <c r="A154" s="100"/>
      <c r="B154" s="100" t="s">
        <v>699</v>
      </c>
      <c r="C154" s="100"/>
      <c r="D154" s="100"/>
      <c r="E154" s="192">
        <f>SUM(E152:E153)</f>
        <v>0</v>
      </c>
      <c r="F154" s="192">
        <f>SUM(F152:F153)</f>
        <v>0</v>
      </c>
      <c r="G154" s="131">
        <f>SUM(G152:G153)</f>
        <v>0</v>
      </c>
      <c r="H154" s="124">
        <f>SUM(H152:H153)</f>
        <v>0</v>
      </c>
      <c r="I154" s="483">
        <f t="shared" si="31"/>
        <v>0</v>
      </c>
      <c r="J154" s="484" t="str">
        <f t="shared" si="32"/>
        <v>---</v>
      </c>
      <c r="K154" s="400">
        <f>SUM(K152:K153)</f>
        <v>0</v>
      </c>
      <c r="L154" s="417">
        <f>SUM(L152:L153)</f>
        <v>0</v>
      </c>
      <c r="M154" s="113">
        <f>K154-L154</f>
        <v>0</v>
      </c>
      <c r="N154" s="431">
        <f>SUM(N152:N153)</f>
        <v>0</v>
      </c>
      <c r="O154" s="106"/>
      <c r="P154" s="124">
        <f>SUM(P152:P153)</f>
        <v>0</v>
      </c>
      <c r="Q154" s="510">
        <f>SUM(Q152:Q153)</f>
        <v>0</v>
      </c>
      <c r="R154" s="124">
        <f t="shared" si="39"/>
        <v>0</v>
      </c>
      <c r="S154" s="207"/>
    </row>
    <row r="155" spans="1:47" ht="11.25" customHeight="1" thickTop="1" x14ac:dyDescent="0.25">
      <c r="A155" s="115" t="s">
        <v>700</v>
      </c>
      <c r="B155" s="100"/>
      <c r="C155" s="100"/>
      <c r="D155" s="100"/>
      <c r="E155" s="187">
        <f>SUM(E151+E154)</f>
        <v>75914.459999999992</v>
      </c>
      <c r="F155" s="187">
        <f>SUM(F151+F154)</f>
        <v>64518.770000000004</v>
      </c>
      <c r="G155" s="125">
        <f>SUM(G151+G154)</f>
        <v>32974.03</v>
      </c>
      <c r="H155" s="126">
        <f>SUM(H151+H154)</f>
        <v>60000</v>
      </c>
      <c r="I155" s="119">
        <f t="shared" si="31"/>
        <v>27025.97</v>
      </c>
      <c r="J155" s="120">
        <f t="shared" si="32"/>
        <v>0.54956716666666661</v>
      </c>
      <c r="K155" s="407">
        <f>SUM(K151+K154)</f>
        <v>60000</v>
      </c>
      <c r="L155" s="432">
        <f>SUM(L151+L154)</f>
        <v>60000</v>
      </c>
      <c r="M155" s="126">
        <f>K155-L155</f>
        <v>0</v>
      </c>
      <c r="N155" s="441">
        <f>SUM(N151+N154)</f>
        <v>45500</v>
      </c>
      <c r="O155" s="106">
        <v>44194</v>
      </c>
      <c r="P155" s="126">
        <f>L155-N155</f>
        <v>14500</v>
      </c>
      <c r="Q155" s="504">
        <f>SUM(Q151+Q154)</f>
        <v>45500</v>
      </c>
      <c r="R155" s="126">
        <f t="shared" si="39"/>
        <v>0</v>
      </c>
      <c r="S155" s="207"/>
    </row>
    <row r="156" spans="1:47" ht="11.25" customHeight="1" x14ac:dyDescent="0.25">
      <c r="A156" s="100"/>
      <c r="B156" s="100"/>
      <c r="C156" s="100"/>
      <c r="D156" s="530">
        <f>N163-H163</f>
        <v>-57751</v>
      </c>
      <c r="E156" s="183"/>
      <c r="F156" s="183"/>
      <c r="G156" s="117"/>
      <c r="H156" s="118"/>
      <c r="I156" s="119"/>
      <c r="J156" s="120"/>
      <c r="K156" s="118"/>
      <c r="L156" s="118"/>
      <c r="M156" s="118"/>
      <c r="N156" s="118"/>
      <c r="O156" s="106"/>
      <c r="P156" s="118"/>
      <c r="Q156" s="118"/>
      <c r="R156" s="118"/>
      <c r="S156" s="207"/>
    </row>
    <row r="157" spans="1:47" ht="11.25" customHeight="1" x14ac:dyDescent="0.25">
      <c r="A157" s="100" t="s">
        <v>701</v>
      </c>
      <c r="B157" s="100"/>
      <c r="C157" s="100"/>
      <c r="D157" s="100"/>
      <c r="E157" s="183"/>
      <c r="F157" s="183"/>
      <c r="G157" s="117"/>
      <c r="H157" s="118"/>
      <c r="I157" s="119"/>
      <c r="J157" s="120"/>
      <c r="K157" s="198"/>
      <c r="L157" s="408"/>
      <c r="M157" s="118"/>
      <c r="N157" s="427"/>
      <c r="O157" s="106">
        <v>44194</v>
      </c>
      <c r="P157" s="118"/>
      <c r="Q157" s="150"/>
      <c r="R157" s="118"/>
      <c r="S157" s="207"/>
    </row>
    <row r="158" spans="1:47" ht="11.25" customHeight="1" x14ac:dyDescent="0.25">
      <c r="A158" s="100"/>
      <c r="B158" s="100" t="s">
        <v>702</v>
      </c>
      <c r="C158" s="100"/>
      <c r="D158" s="100"/>
      <c r="E158" s="183"/>
      <c r="F158" s="183"/>
      <c r="G158" s="117"/>
      <c r="H158" s="118"/>
      <c r="I158" s="119"/>
      <c r="J158" s="120"/>
      <c r="K158" s="198"/>
      <c r="L158" s="408"/>
      <c r="M158" s="118"/>
      <c r="N158" s="427"/>
      <c r="O158" s="106">
        <v>44194</v>
      </c>
      <c r="P158" s="118"/>
      <c r="Q158" s="150"/>
      <c r="R158" s="118"/>
      <c r="S158" s="207"/>
    </row>
    <row r="159" spans="1:47" ht="11.25" customHeight="1" x14ac:dyDescent="0.2">
      <c r="A159" s="100"/>
      <c r="B159" s="100"/>
      <c r="C159" s="101" t="s">
        <v>703</v>
      </c>
      <c r="D159" s="100"/>
      <c r="E159" s="183">
        <v>152361.79</v>
      </c>
      <c r="F159" s="183">
        <v>117041.39</v>
      </c>
      <c r="G159" s="437">
        <v>152727.48000000001</v>
      </c>
      <c r="H159" s="204">
        <v>202023</v>
      </c>
      <c r="I159" s="119">
        <f t="shared" si="31"/>
        <v>49295.51999999999</v>
      </c>
      <c r="J159" s="120">
        <f t="shared" si="32"/>
        <v>0.75599055553080596</v>
      </c>
      <c r="K159" s="198">
        <v>214361</v>
      </c>
      <c r="L159" s="408">
        <v>214361</v>
      </c>
      <c r="M159" s="118">
        <f t="shared" ref="M159:M166" si="42">K159-L159</f>
        <v>0</v>
      </c>
      <c r="N159" s="427">
        <v>214361</v>
      </c>
      <c r="O159" s="106">
        <v>44194</v>
      </c>
      <c r="P159" s="118">
        <f t="shared" ref="P159:P170" si="43">L159-N159</f>
        <v>0</v>
      </c>
      <c r="Q159" s="150">
        <v>214361</v>
      </c>
      <c r="R159" s="118">
        <f t="shared" si="39"/>
        <v>0</v>
      </c>
      <c r="S159" s="207"/>
      <c r="AT159" s="211"/>
      <c r="AU159" s="211"/>
    </row>
    <row r="160" spans="1:47" ht="11.25" customHeight="1" x14ac:dyDescent="0.2">
      <c r="A160" s="100"/>
      <c r="B160" s="100"/>
      <c r="C160" s="101" t="s">
        <v>704</v>
      </c>
      <c r="D160" s="100"/>
      <c r="E160" s="183">
        <v>1649.28</v>
      </c>
      <c r="F160" s="183">
        <v>1017.15</v>
      </c>
      <c r="G160" s="437">
        <v>1144.55</v>
      </c>
      <c r="H160" s="204">
        <v>1055</v>
      </c>
      <c r="I160" s="119">
        <f t="shared" si="31"/>
        <v>-89.549999999999955</v>
      </c>
      <c r="J160" s="120">
        <f t="shared" si="32"/>
        <v>1.0848815165876777</v>
      </c>
      <c r="K160" s="198">
        <v>1250</v>
      </c>
      <c r="L160" s="408">
        <v>1250</v>
      </c>
      <c r="M160" s="118">
        <f t="shared" si="42"/>
        <v>0</v>
      </c>
      <c r="N160" s="427">
        <v>1250</v>
      </c>
      <c r="O160" s="106">
        <v>44194</v>
      </c>
      <c r="P160" s="118">
        <f t="shared" si="43"/>
        <v>0</v>
      </c>
      <c r="Q160" s="150">
        <v>1250</v>
      </c>
      <c r="R160" s="118">
        <f t="shared" si="39"/>
        <v>0</v>
      </c>
      <c r="S160" s="207"/>
      <c r="AT160" s="211"/>
      <c r="AU160" s="211"/>
    </row>
    <row r="161" spans="1:47" ht="11.25" customHeight="1" x14ac:dyDescent="0.2">
      <c r="A161" s="100"/>
      <c r="B161" s="100"/>
      <c r="C161" s="101" t="s">
        <v>705</v>
      </c>
      <c r="D161" s="100"/>
      <c r="E161" s="183">
        <v>1930.9</v>
      </c>
      <c r="F161" s="183">
        <v>1963.4</v>
      </c>
      <c r="G161" s="437">
        <v>2768.38</v>
      </c>
      <c r="H161" s="204">
        <v>2705</v>
      </c>
      <c r="I161" s="119">
        <f t="shared" si="31"/>
        <v>-63.380000000000109</v>
      </c>
      <c r="J161" s="120">
        <f t="shared" si="32"/>
        <v>1.0234306839186691</v>
      </c>
      <c r="K161" s="198">
        <v>2875</v>
      </c>
      <c r="L161" s="408">
        <v>2875</v>
      </c>
      <c r="M161" s="118">
        <f t="shared" si="42"/>
        <v>0</v>
      </c>
      <c r="N161" s="427">
        <v>2875</v>
      </c>
      <c r="O161" s="106">
        <v>44194</v>
      </c>
      <c r="P161" s="118">
        <f t="shared" si="43"/>
        <v>0</v>
      </c>
      <c r="Q161" s="150">
        <v>2875</v>
      </c>
      <c r="R161" s="118">
        <f t="shared" si="39"/>
        <v>0</v>
      </c>
      <c r="S161" s="207"/>
      <c r="AT161" s="211"/>
      <c r="AU161" s="211"/>
    </row>
    <row r="162" spans="1:47" ht="11.25" customHeight="1" x14ac:dyDescent="0.2">
      <c r="A162" s="100"/>
      <c r="B162" s="100"/>
      <c r="C162" s="101" t="s">
        <v>1170</v>
      </c>
      <c r="D162" s="100"/>
      <c r="E162" s="183">
        <v>53898.51</v>
      </c>
      <c r="F162" s="183">
        <v>58347.96</v>
      </c>
      <c r="G162" s="437">
        <v>70168.72</v>
      </c>
      <c r="H162" s="204">
        <v>63206</v>
      </c>
      <c r="I162" s="119">
        <f t="shared" si="31"/>
        <v>-6962.7200000000012</v>
      </c>
      <c r="J162" s="120">
        <f t="shared" si="32"/>
        <v>1.1101591621048634</v>
      </c>
      <c r="K162" s="198">
        <v>68200</v>
      </c>
      <c r="L162" s="408">
        <v>68200</v>
      </c>
      <c r="M162" s="118">
        <f t="shared" si="42"/>
        <v>0</v>
      </c>
      <c r="N162" s="427">
        <v>68200</v>
      </c>
      <c r="O162" s="106">
        <v>44194</v>
      </c>
      <c r="P162" s="118">
        <f t="shared" si="43"/>
        <v>0</v>
      </c>
      <c r="Q162" s="150">
        <v>68200</v>
      </c>
      <c r="R162" s="118">
        <f t="shared" si="39"/>
        <v>0</v>
      </c>
      <c r="S162" s="534" t="s">
        <v>1402</v>
      </c>
      <c r="AT162" s="211"/>
      <c r="AU162" s="211"/>
    </row>
    <row r="163" spans="1:47" ht="11.25" customHeight="1" x14ac:dyDescent="0.2">
      <c r="A163" s="100"/>
      <c r="B163" s="100"/>
      <c r="C163" s="101" t="s">
        <v>706</v>
      </c>
      <c r="D163" s="100"/>
      <c r="E163" s="183">
        <v>98884.21</v>
      </c>
      <c r="F163" s="183">
        <v>105077.28</v>
      </c>
      <c r="G163" s="437">
        <v>116814.99</v>
      </c>
      <c r="H163" s="204">
        <v>57751</v>
      </c>
      <c r="I163" s="119">
        <f t="shared" ref="I163:I226" si="44">H163-G163</f>
        <v>-59063.990000000005</v>
      </c>
      <c r="J163" s="120">
        <f t="shared" ref="J163:J226" si="45">IF((H163=0),"---",(G163/H163))</f>
        <v>2.0227353638898027</v>
      </c>
      <c r="K163" s="198"/>
      <c r="L163" s="408"/>
      <c r="M163" s="118">
        <f t="shared" si="42"/>
        <v>0</v>
      </c>
      <c r="N163" s="427"/>
      <c r="O163" s="106">
        <v>44194</v>
      </c>
      <c r="P163" s="118">
        <f t="shared" si="43"/>
        <v>0</v>
      </c>
      <c r="Q163" s="150"/>
      <c r="R163" s="118">
        <f t="shared" si="39"/>
        <v>0</v>
      </c>
      <c r="S163" s="534" t="s">
        <v>1406</v>
      </c>
      <c r="AT163" s="211"/>
      <c r="AU163" s="211"/>
    </row>
    <row r="164" spans="1:47" ht="11.25" customHeight="1" x14ac:dyDescent="0.2">
      <c r="A164" s="100"/>
      <c r="B164" s="100"/>
      <c r="C164" s="101" t="s">
        <v>707</v>
      </c>
      <c r="D164" s="100"/>
      <c r="E164" s="183"/>
      <c r="F164" s="183"/>
      <c r="G164" s="437">
        <v>-16613.009999999998</v>
      </c>
      <c r="H164" s="204">
        <v>0</v>
      </c>
      <c r="I164" s="119">
        <f t="shared" si="44"/>
        <v>16613.009999999998</v>
      </c>
      <c r="J164" s="120" t="str">
        <f t="shared" si="45"/>
        <v>---</v>
      </c>
      <c r="K164" s="198">
        <v>0</v>
      </c>
      <c r="L164" s="408">
        <v>0</v>
      </c>
      <c r="M164" s="118">
        <f t="shared" si="42"/>
        <v>0</v>
      </c>
      <c r="N164" s="427">
        <v>0</v>
      </c>
      <c r="O164" s="106">
        <v>44194</v>
      </c>
      <c r="P164" s="118">
        <f t="shared" si="43"/>
        <v>0</v>
      </c>
      <c r="Q164" s="150">
        <v>0</v>
      </c>
      <c r="R164" s="118">
        <f t="shared" si="39"/>
        <v>0</v>
      </c>
      <c r="S164" s="534"/>
      <c r="AT164" s="211"/>
      <c r="AU164" s="211"/>
    </row>
    <row r="165" spans="1:47" ht="11.25" customHeight="1" x14ac:dyDescent="0.2">
      <c r="A165" s="100"/>
      <c r="B165" s="100"/>
      <c r="C165" s="101" t="s">
        <v>708</v>
      </c>
      <c r="D165" s="100"/>
      <c r="E165" s="183"/>
      <c r="F165" s="183"/>
      <c r="G165" s="437">
        <v>-1562.13</v>
      </c>
      <c r="H165" s="204">
        <v>0</v>
      </c>
      <c r="I165" s="119">
        <f t="shared" si="44"/>
        <v>1562.13</v>
      </c>
      <c r="J165" s="120" t="str">
        <f t="shared" si="45"/>
        <v>---</v>
      </c>
      <c r="K165" s="198">
        <v>0</v>
      </c>
      <c r="L165" s="408">
        <v>0</v>
      </c>
      <c r="M165" s="118">
        <f t="shared" si="42"/>
        <v>0</v>
      </c>
      <c r="N165" s="427">
        <v>0</v>
      </c>
      <c r="O165" s="106">
        <v>44194</v>
      </c>
      <c r="P165" s="118">
        <f t="shared" si="43"/>
        <v>0</v>
      </c>
      <c r="Q165" s="150">
        <v>0</v>
      </c>
      <c r="R165" s="118">
        <f t="shared" si="39"/>
        <v>0</v>
      </c>
      <c r="S165" s="534"/>
      <c r="AT165" s="211"/>
      <c r="AU165" s="211"/>
    </row>
    <row r="166" spans="1:47" ht="11.25" customHeight="1" x14ac:dyDescent="0.25">
      <c r="A166" s="100"/>
      <c r="B166" s="100"/>
      <c r="C166" s="101" t="s">
        <v>709</v>
      </c>
      <c r="D166" s="100"/>
      <c r="E166" s="183">
        <v>2082.9299999999998</v>
      </c>
      <c r="F166" s="183">
        <v>1331</v>
      </c>
      <c r="G166" s="117">
        <v>2518</v>
      </c>
      <c r="H166" s="204">
        <v>4000</v>
      </c>
      <c r="I166" s="119">
        <f t="shared" si="44"/>
        <v>1482</v>
      </c>
      <c r="J166" s="120">
        <f t="shared" si="45"/>
        <v>0.62949999999999995</v>
      </c>
      <c r="K166" s="198">
        <v>4000</v>
      </c>
      <c r="L166" s="408">
        <v>4000</v>
      </c>
      <c r="M166" s="118">
        <f t="shared" si="42"/>
        <v>0</v>
      </c>
      <c r="N166" s="427">
        <v>4000</v>
      </c>
      <c r="O166" s="106">
        <v>44194</v>
      </c>
      <c r="P166" s="118">
        <f t="shared" si="43"/>
        <v>0</v>
      </c>
      <c r="Q166" s="150">
        <v>4000</v>
      </c>
      <c r="R166" s="118">
        <f t="shared" si="39"/>
        <v>0</v>
      </c>
      <c r="S166" s="534" t="s">
        <v>1403</v>
      </c>
      <c r="AT166" s="211"/>
      <c r="AU166" s="211"/>
    </row>
    <row r="167" spans="1:47" ht="11.25" customHeight="1" x14ac:dyDescent="0.25">
      <c r="A167" s="100"/>
      <c r="B167" s="100"/>
      <c r="C167" s="101" t="s">
        <v>710</v>
      </c>
      <c r="D167" s="100"/>
      <c r="E167" s="183">
        <v>47760</v>
      </c>
      <c r="F167" s="183">
        <v>10960</v>
      </c>
      <c r="G167" s="117">
        <v>26443</v>
      </c>
      <c r="H167" s="204">
        <v>25486</v>
      </c>
      <c r="I167" s="119">
        <f t="shared" si="44"/>
        <v>-957</v>
      </c>
      <c r="J167" s="120">
        <f t="shared" si="45"/>
        <v>1.0375500274660598</v>
      </c>
      <c r="K167" s="198">
        <v>25745</v>
      </c>
      <c r="L167" s="408">
        <v>25745</v>
      </c>
      <c r="M167" s="118">
        <f>K167-L167</f>
        <v>0</v>
      </c>
      <c r="N167" s="427">
        <v>25745</v>
      </c>
      <c r="O167" s="106">
        <v>44194</v>
      </c>
      <c r="P167" s="118">
        <f t="shared" si="43"/>
        <v>0</v>
      </c>
      <c r="Q167" s="150">
        <v>25745</v>
      </c>
      <c r="R167" s="118">
        <f t="shared" si="39"/>
        <v>0</v>
      </c>
      <c r="S167" s="534" t="s">
        <v>1403</v>
      </c>
      <c r="AT167" s="211"/>
      <c r="AU167" s="211"/>
    </row>
    <row r="168" spans="1:47" ht="11.25" customHeight="1" x14ac:dyDescent="0.25">
      <c r="A168" s="100"/>
      <c r="B168" s="100"/>
      <c r="C168" s="101" t="s">
        <v>1205</v>
      </c>
      <c r="D168" s="100"/>
      <c r="E168" s="186"/>
      <c r="F168" s="186"/>
      <c r="G168" s="117">
        <v>0</v>
      </c>
      <c r="H168" s="204">
        <v>0</v>
      </c>
      <c r="I168" s="119">
        <f t="shared" si="44"/>
        <v>0</v>
      </c>
      <c r="J168" s="120" t="str">
        <f t="shared" si="45"/>
        <v>---</v>
      </c>
      <c r="K168" s="198">
        <v>0</v>
      </c>
      <c r="L168" s="408">
        <v>0</v>
      </c>
      <c r="M168" s="122">
        <f>K168-L168</f>
        <v>0</v>
      </c>
      <c r="N168" s="427">
        <v>0</v>
      </c>
      <c r="O168" s="106">
        <v>44194</v>
      </c>
      <c r="P168" s="118">
        <f t="shared" si="43"/>
        <v>0</v>
      </c>
      <c r="Q168" s="150">
        <v>0</v>
      </c>
      <c r="R168" s="118">
        <f t="shared" si="39"/>
        <v>0</v>
      </c>
      <c r="S168" s="207"/>
      <c r="AT168" s="211"/>
      <c r="AU168" s="211"/>
    </row>
    <row r="169" spans="1:47" ht="11.25" customHeight="1" thickBot="1" x14ac:dyDescent="0.3">
      <c r="A169" s="100"/>
      <c r="B169" s="100" t="s">
        <v>711</v>
      </c>
      <c r="C169" s="100"/>
      <c r="D169" s="100"/>
      <c r="E169" s="190">
        <f>SUM(E159:E168)</f>
        <v>358567.62</v>
      </c>
      <c r="F169" s="190">
        <f>SUM(F159:F168)</f>
        <v>295738.18</v>
      </c>
      <c r="G169" s="131">
        <f>SUM(G159:G168)</f>
        <v>354409.98</v>
      </c>
      <c r="H169" s="124">
        <f>SUM(H159:H168)</f>
        <v>356226</v>
      </c>
      <c r="I169" s="483">
        <f t="shared" si="44"/>
        <v>1816.0200000000186</v>
      </c>
      <c r="J169" s="484">
        <f t="shared" si="45"/>
        <v>0.99490205655959973</v>
      </c>
      <c r="K169" s="400">
        <f>SUM(K159:K168)</f>
        <v>316431</v>
      </c>
      <c r="L169" s="417">
        <f>SUM(L159:L168)</f>
        <v>316431</v>
      </c>
      <c r="M169" s="113">
        <f>K169-L169</f>
        <v>0</v>
      </c>
      <c r="N169" s="431">
        <f>SUM(N159:N168)</f>
        <v>316431</v>
      </c>
      <c r="O169" s="106">
        <v>44194</v>
      </c>
      <c r="P169" s="124">
        <f t="shared" si="43"/>
        <v>0</v>
      </c>
      <c r="Q169" s="510">
        <f>SUM(Q159:Q168)</f>
        <v>316431</v>
      </c>
      <c r="R169" s="124">
        <f t="shared" si="39"/>
        <v>0</v>
      </c>
      <c r="S169" s="207"/>
      <c r="AT169" s="211"/>
      <c r="AU169" s="211"/>
    </row>
    <row r="170" spans="1:47" ht="11.25" customHeight="1" thickTop="1" x14ac:dyDescent="0.25">
      <c r="A170" s="115" t="s">
        <v>712</v>
      </c>
      <c r="B170" s="100"/>
      <c r="C170" s="100"/>
      <c r="D170" s="100"/>
      <c r="E170" s="187">
        <f>SUM(E169)</f>
        <v>358567.62</v>
      </c>
      <c r="F170" s="187">
        <f>SUM(F169)</f>
        <v>295738.18</v>
      </c>
      <c r="G170" s="125">
        <f>SUM(G169)</f>
        <v>354409.98</v>
      </c>
      <c r="H170" s="126">
        <f>SUM(H169)</f>
        <v>356226</v>
      </c>
      <c r="I170" s="119">
        <f t="shared" si="44"/>
        <v>1816.0200000000186</v>
      </c>
      <c r="J170" s="120">
        <f t="shared" si="45"/>
        <v>0.99490205655959973</v>
      </c>
      <c r="K170" s="407">
        <f>SUM(K169)</f>
        <v>316431</v>
      </c>
      <c r="L170" s="432">
        <f>SUM(L169)</f>
        <v>316431</v>
      </c>
      <c r="M170" s="126">
        <f>K170-L170</f>
        <v>0</v>
      </c>
      <c r="N170" s="441">
        <f>SUM(N169)</f>
        <v>316431</v>
      </c>
      <c r="O170" s="106">
        <v>44194</v>
      </c>
      <c r="P170" s="126">
        <f t="shared" si="43"/>
        <v>0</v>
      </c>
      <c r="Q170" s="504">
        <f>SUM(Q169)</f>
        <v>316431</v>
      </c>
      <c r="R170" s="126">
        <f t="shared" si="39"/>
        <v>0</v>
      </c>
      <c r="S170" s="207"/>
    </row>
    <row r="171" spans="1:47" ht="11.25" customHeight="1" x14ac:dyDescent="0.25">
      <c r="A171" s="100"/>
      <c r="B171" s="100"/>
      <c r="C171" s="100"/>
      <c r="D171" s="100"/>
      <c r="E171" s="183"/>
      <c r="F171" s="183"/>
      <c r="G171" s="117"/>
      <c r="H171" s="118"/>
      <c r="I171" s="119"/>
      <c r="J171" s="120"/>
      <c r="K171" s="118"/>
      <c r="L171" s="118"/>
      <c r="M171" s="118"/>
      <c r="N171" s="118"/>
      <c r="O171" s="106"/>
      <c r="P171" s="118"/>
      <c r="Q171" s="118"/>
      <c r="R171" s="118"/>
      <c r="S171" s="207"/>
    </row>
    <row r="172" spans="1:47" ht="11.25" customHeight="1" x14ac:dyDescent="0.25">
      <c r="A172" s="100" t="s">
        <v>713</v>
      </c>
      <c r="B172" s="100"/>
      <c r="C172" s="100"/>
      <c r="D172" s="100"/>
      <c r="E172" s="184"/>
      <c r="F172" s="184"/>
      <c r="G172" s="121"/>
      <c r="H172" s="118"/>
      <c r="I172" s="119"/>
      <c r="J172" s="120"/>
      <c r="K172" s="402"/>
      <c r="L172" s="404"/>
      <c r="M172" s="118"/>
      <c r="N172" s="428"/>
      <c r="O172" s="106">
        <v>44145</v>
      </c>
      <c r="P172" s="118"/>
      <c r="Q172" s="405"/>
      <c r="R172" s="401">
        <f t="shared" si="39"/>
        <v>0</v>
      </c>
      <c r="S172" s="207"/>
    </row>
    <row r="173" spans="1:47" ht="11.25" customHeight="1" x14ac:dyDescent="0.25">
      <c r="A173" s="100"/>
      <c r="B173" s="100" t="s">
        <v>714</v>
      </c>
      <c r="C173" s="100"/>
      <c r="D173" s="100"/>
      <c r="E173" s="184"/>
      <c r="F173" s="184"/>
      <c r="G173" s="121"/>
      <c r="H173" s="118"/>
      <c r="I173" s="119"/>
      <c r="J173" s="120"/>
      <c r="K173" s="402"/>
      <c r="L173" s="404"/>
      <c r="M173" s="118"/>
      <c r="N173" s="428"/>
      <c r="O173" s="106">
        <v>44145</v>
      </c>
      <c r="P173" s="118"/>
      <c r="Q173" s="405"/>
      <c r="R173" s="401">
        <f t="shared" si="39"/>
        <v>0</v>
      </c>
      <c r="S173" s="207"/>
    </row>
    <row r="174" spans="1:47" ht="11.25" customHeight="1" x14ac:dyDescent="0.25">
      <c r="A174" s="100"/>
      <c r="B174" s="100"/>
      <c r="C174" s="101" t="s">
        <v>715</v>
      </c>
      <c r="D174" s="100"/>
      <c r="E174" s="184"/>
      <c r="F174" s="184"/>
      <c r="G174" s="121">
        <v>0</v>
      </c>
      <c r="H174" s="118">
        <v>0</v>
      </c>
      <c r="I174" s="119">
        <f t="shared" si="44"/>
        <v>0</v>
      </c>
      <c r="J174" s="120" t="str">
        <f t="shared" si="45"/>
        <v>---</v>
      </c>
      <c r="K174" s="402">
        <v>0</v>
      </c>
      <c r="L174" s="404">
        <v>0</v>
      </c>
      <c r="M174" s="118">
        <f t="shared" ref="M174:M184" si="46">K174-L174</f>
        <v>0</v>
      </c>
      <c r="N174" s="428">
        <v>0</v>
      </c>
      <c r="O174" s="106">
        <v>44145</v>
      </c>
      <c r="P174" s="118">
        <f t="shared" ref="P174:P186" si="47">L174-N174</f>
        <v>0</v>
      </c>
      <c r="Q174" s="405">
        <v>0</v>
      </c>
      <c r="R174" s="401">
        <f t="shared" si="39"/>
        <v>0</v>
      </c>
      <c r="S174" s="207"/>
    </row>
    <row r="175" spans="1:47" ht="11.25" customHeight="1" x14ac:dyDescent="0.2">
      <c r="A175" s="100"/>
      <c r="B175" s="100"/>
      <c r="C175" s="101" t="s">
        <v>716</v>
      </c>
      <c r="D175" s="100"/>
      <c r="E175" s="184">
        <v>488.16</v>
      </c>
      <c r="F175" s="184">
        <v>684.42</v>
      </c>
      <c r="G175" s="438">
        <v>728.54</v>
      </c>
      <c r="H175" s="118">
        <v>650</v>
      </c>
      <c r="I175" s="119">
        <f t="shared" si="44"/>
        <v>-78.539999999999964</v>
      </c>
      <c r="J175" s="120">
        <f t="shared" si="45"/>
        <v>1.1208307692307691</v>
      </c>
      <c r="K175" s="402">
        <v>1000</v>
      </c>
      <c r="L175" s="404">
        <v>1000</v>
      </c>
      <c r="M175" s="118">
        <f t="shared" si="46"/>
        <v>0</v>
      </c>
      <c r="N175" s="428">
        <v>1000</v>
      </c>
      <c r="O175" s="106">
        <v>44145</v>
      </c>
      <c r="P175" s="118">
        <f t="shared" si="47"/>
        <v>0</v>
      </c>
      <c r="Q175" s="150">
        <v>650</v>
      </c>
      <c r="R175" s="401">
        <f t="shared" si="39"/>
        <v>350</v>
      </c>
      <c r="S175" s="207"/>
    </row>
    <row r="176" spans="1:47" ht="11.25" customHeight="1" x14ac:dyDescent="0.25">
      <c r="A176" s="100"/>
      <c r="B176" s="100"/>
      <c r="C176" s="101" t="s">
        <v>717</v>
      </c>
      <c r="D176" s="100"/>
      <c r="E176" s="184">
        <v>0</v>
      </c>
      <c r="F176" s="184">
        <v>0</v>
      </c>
      <c r="G176" s="121">
        <v>0</v>
      </c>
      <c r="H176" s="118">
        <v>500</v>
      </c>
      <c r="I176" s="119">
        <f t="shared" si="44"/>
        <v>500</v>
      </c>
      <c r="J176" s="120">
        <f t="shared" si="45"/>
        <v>0</v>
      </c>
      <c r="K176" s="402">
        <v>500</v>
      </c>
      <c r="L176" s="404">
        <v>500</v>
      </c>
      <c r="M176" s="118">
        <f t="shared" si="46"/>
        <v>0</v>
      </c>
      <c r="N176" s="428">
        <v>500</v>
      </c>
      <c r="O176" s="106">
        <v>44145</v>
      </c>
      <c r="P176" s="118">
        <f t="shared" si="47"/>
        <v>0</v>
      </c>
      <c r="Q176" s="150">
        <v>500</v>
      </c>
      <c r="R176" s="401">
        <f t="shared" si="39"/>
        <v>0</v>
      </c>
      <c r="S176" s="207"/>
    </row>
    <row r="177" spans="1:19" ht="11.25" customHeight="1" x14ac:dyDescent="0.25">
      <c r="A177" s="100"/>
      <c r="B177" s="100"/>
      <c r="C177" s="101" t="s">
        <v>718</v>
      </c>
      <c r="D177" s="100"/>
      <c r="E177" s="184">
        <v>147.24</v>
      </c>
      <c r="F177" s="184">
        <v>0</v>
      </c>
      <c r="G177" s="121">
        <v>0</v>
      </c>
      <c r="H177" s="118">
        <v>100</v>
      </c>
      <c r="I177" s="119">
        <f t="shared" si="44"/>
        <v>100</v>
      </c>
      <c r="J177" s="120">
        <f t="shared" si="45"/>
        <v>0</v>
      </c>
      <c r="K177" s="402">
        <v>100</v>
      </c>
      <c r="L177" s="404">
        <v>100</v>
      </c>
      <c r="M177" s="118">
        <f t="shared" si="46"/>
        <v>0</v>
      </c>
      <c r="N177" s="428">
        <v>100</v>
      </c>
      <c r="O177" s="106">
        <v>44145</v>
      </c>
      <c r="P177" s="118">
        <f t="shared" si="47"/>
        <v>0</v>
      </c>
      <c r="Q177" s="150">
        <v>100</v>
      </c>
      <c r="R177" s="401">
        <f t="shared" si="39"/>
        <v>0</v>
      </c>
      <c r="S177" s="207"/>
    </row>
    <row r="178" spans="1:19" ht="11.25" customHeight="1" x14ac:dyDescent="0.25">
      <c r="A178" s="100"/>
      <c r="B178" s="100"/>
      <c r="C178" s="101" t="s">
        <v>719</v>
      </c>
      <c r="D178" s="100"/>
      <c r="E178" s="184">
        <v>0</v>
      </c>
      <c r="F178" s="184">
        <v>55</v>
      </c>
      <c r="G178" s="121">
        <v>64</v>
      </c>
      <c r="H178" s="118">
        <v>300</v>
      </c>
      <c r="I178" s="119">
        <f t="shared" si="44"/>
        <v>236</v>
      </c>
      <c r="J178" s="120">
        <f t="shared" si="45"/>
        <v>0.21333333333333335</v>
      </c>
      <c r="K178" s="402">
        <v>0</v>
      </c>
      <c r="L178" s="404">
        <v>0</v>
      </c>
      <c r="M178" s="118">
        <f t="shared" si="46"/>
        <v>0</v>
      </c>
      <c r="N178" s="428">
        <v>0</v>
      </c>
      <c r="O178" s="106">
        <v>44145</v>
      </c>
      <c r="P178" s="118">
        <f t="shared" si="47"/>
        <v>0</v>
      </c>
      <c r="Q178" s="405">
        <v>0</v>
      </c>
      <c r="R178" s="401">
        <f t="shared" si="39"/>
        <v>0</v>
      </c>
      <c r="S178" s="207"/>
    </row>
    <row r="179" spans="1:19" ht="11.25" customHeight="1" x14ac:dyDescent="0.2">
      <c r="A179" s="100"/>
      <c r="B179" s="100"/>
      <c r="C179" s="101" t="s">
        <v>720</v>
      </c>
      <c r="D179" s="100"/>
      <c r="E179" s="184">
        <v>580.01</v>
      </c>
      <c r="F179" s="184">
        <v>550</v>
      </c>
      <c r="G179" s="438">
        <v>975.95</v>
      </c>
      <c r="H179" s="118">
        <v>750</v>
      </c>
      <c r="I179" s="119">
        <f t="shared" si="44"/>
        <v>-225.95000000000005</v>
      </c>
      <c r="J179" s="120">
        <f t="shared" si="45"/>
        <v>1.3012666666666668</v>
      </c>
      <c r="K179" s="402">
        <v>1000</v>
      </c>
      <c r="L179" s="404">
        <v>1000</v>
      </c>
      <c r="M179" s="118">
        <f t="shared" si="46"/>
        <v>0</v>
      </c>
      <c r="N179" s="428">
        <v>1000</v>
      </c>
      <c r="O179" s="106">
        <v>44145</v>
      </c>
      <c r="P179" s="118">
        <f t="shared" si="47"/>
        <v>0</v>
      </c>
      <c r="Q179" s="150">
        <v>750</v>
      </c>
      <c r="R179" s="401">
        <f t="shared" si="39"/>
        <v>250</v>
      </c>
      <c r="S179" s="207"/>
    </row>
    <row r="180" spans="1:19" ht="11.25" customHeight="1" x14ac:dyDescent="0.25">
      <c r="A180" s="100"/>
      <c r="B180" s="100"/>
      <c r="C180" s="101" t="s">
        <v>721</v>
      </c>
      <c r="D180" s="100"/>
      <c r="E180" s="184"/>
      <c r="F180" s="184"/>
      <c r="G180" s="121">
        <v>0</v>
      </c>
      <c r="H180" s="118">
        <v>0</v>
      </c>
      <c r="I180" s="119">
        <f t="shared" si="44"/>
        <v>0</v>
      </c>
      <c r="J180" s="120" t="str">
        <f t="shared" si="45"/>
        <v>---</v>
      </c>
      <c r="K180" s="402">
        <v>0</v>
      </c>
      <c r="L180" s="404">
        <v>0</v>
      </c>
      <c r="M180" s="118">
        <f t="shared" si="46"/>
        <v>0</v>
      </c>
      <c r="N180" s="428">
        <v>0</v>
      </c>
      <c r="O180" s="106">
        <v>44145</v>
      </c>
      <c r="P180" s="118">
        <f t="shared" si="47"/>
        <v>0</v>
      </c>
      <c r="Q180" s="405">
        <v>0</v>
      </c>
      <c r="R180" s="401">
        <f t="shared" si="39"/>
        <v>0</v>
      </c>
      <c r="S180" s="207"/>
    </row>
    <row r="181" spans="1:19" ht="11.25" customHeight="1" x14ac:dyDescent="0.2">
      <c r="A181" s="100"/>
      <c r="B181" s="100"/>
      <c r="C181" s="101" t="s">
        <v>722</v>
      </c>
      <c r="D181" s="100"/>
      <c r="E181" s="184">
        <v>280</v>
      </c>
      <c r="F181" s="184">
        <v>195</v>
      </c>
      <c r="G181" s="438">
        <v>70</v>
      </c>
      <c r="H181" s="118">
        <v>200</v>
      </c>
      <c r="I181" s="119">
        <f t="shared" si="44"/>
        <v>130</v>
      </c>
      <c r="J181" s="120">
        <f t="shared" si="45"/>
        <v>0.35</v>
      </c>
      <c r="K181" s="402">
        <v>300</v>
      </c>
      <c r="L181" s="404">
        <v>300</v>
      </c>
      <c r="M181" s="118">
        <f t="shared" si="46"/>
        <v>0</v>
      </c>
      <c r="N181" s="428">
        <v>300</v>
      </c>
      <c r="O181" s="106">
        <v>44145</v>
      </c>
      <c r="P181" s="118">
        <f t="shared" si="47"/>
        <v>0</v>
      </c>
      <c r="Q181" s="150">
        <v>200</v>
      </c>
      <c r="R181" s="401">
        <f t="shared" si="39"/>
        <v>100</v>
      </c>
      <c r="S181" s="207"/>
    </row>
    <row r="182" spans="1:19" ht="11.25" customHeight="1" x14ac:dyDescent="0.25">
      <c r="A182" s="100"/>
      <c r="B182" s="100"/>
      <c r="C182" s="101" t="s">
        <v>1171</v>
      </c>
      <c r="D182" s="100"/>
      <c r="E182" s="183">
        <v>49.16</v>
      </c>
      <c r="F182" s="183">
        <v>43.27</v>
      </c>
      <c r="G182" s="121">
        <v>43.27</v>
      </c>
      <c r="H182" s="118">
        <v>200</v>
      </c>
      <c r="I182" s="119">
        <f t="shared" si="44"/>
        <v>156.72999999999999</v>
      </c>
      <c r="J182" s="120">
        <f t="shared" si="45"/>
        <v>0.21635000000000001</v>
      </c>
      <c r="K182" s="402">
        <v>200</v>
      </c>
      <c r="L182" s="404">
        <v>200</v>
      </c>
      <c r="M182" s="118">
        <f t="shared" si="46"/>
        <v>0</v>
      </c>
      <c r="N182" s="428">
        <v>200</v>
      </c>
      <c r="O182" s="106">
        <v>44145</v>
      </c>
      <c r="P182" s="118">
        <f>L182-N182</f>
        <v>0</v>
      </c>
      <c r="Q182" s="150">
        <v>200</v>
      </c>
      <c r="R182" s="401">
        <f t="shared" si="39"/>
        <v>0</v>
      </c>
      <c r="S182" s="207"/>
    </row>
    <row r="183" spans="1:19" ht="11.25" customHeight="1" x14ac:dyDescent="0.25">
      <c r="A183" s="100"/>
      <c r="B183" s="100"/>
      <c r="C183" s="101" t="s">
        <v>723</v>
      </c>
      <c r="D183" s="100"/>
      <c r="E183" s="184">
        <v>0</v>
      </c>
      <c r="F183" s="184">
        <v>5</v>
      </c>
      <c r="G183" s="121">
        <v>0</v>
      </c>
      <c r="H183" s="118">
        <v>100</v>
      </c>
      <c r="I183" s="119">
        <f t="shared" si="44"/>
        <v>100</v>
      </c>
      <c r="J183" s="120">
        <f t="shared" si="45"/>
        <v>0</v>
      </c>
      <c r="K183" s="402">
        <v>100</v>
      </c>
      <c r="L183" s="404">
        <v>100</v>
      </c>
      <c r="M183" s="118">
        <f t="shared" si="46"/>
        <v>0</v>
      </c>
      <c r="N183" s="428">
        <v>100</v>
      </c>
      <c r="O183" s="106">
        <v>44145</v>
      </c>
      <c r="P183" s="118">
        <f t="shared" si="47"/>
        <v>0</v>
      </c>
      <c r="Q183" s="150">
        <v>100</v>
      </c>
      <c r="R183" s="401">
        <f t="shared" si="39"/>
        <v>0</v>
      </c>
      <c r="S183" s="207"/>
    </row>
    <row r="184" spans="1:19" ht="11.25" customHeight="1" x14ac:dyDescent="0.25">
      <c r="A184" s="100"/>
      <c r="B184" s="100"/>
      <c r="C184" s="101" t="s">
        <v>1172</v>
      </c>
      <c r="D184" s="100"/>
      <c r="E184" s="184"/>
      <c r="F184" s="184"/>
      <c r="G184" s="121">
        <v>87.5</v>
      </c>
      <c r="H184" s="118">
        <v>0</v>
      </c>
      <c r="I184" s="119">
        <f t="shared" si="44"/>
        <v>-87.5</v>
      </c>
      <c r="J184" s="120" t="str">
        <f t="shared" si="45"/>
        <v>---</v>
      </c>
      <c r="K184" s="402">
        <v>0</v>
      </c>
      <c r="L184" s="404">
        <v>0</v>
      </c>
      <c r="M184" s="118">
        <f t="shared" si="46"/>
        <v>0</v>
      </c>
      <c r="N184" s="428">
        <v>0</v>
      </c>
      <c r="O184" s="106">
        <v>44145</v>
      </c>
      <c r="P184" s="118">
        <f t="shared" si="47"/>
        <v>0</v>
      </c>
      <c r="Q184" s="150">
        <v>0</v>
      </c>
      <c r="R184" s="401">
        <f t="shared" si="39"/>
        <v>0</v>
      </c>
      <c r="S184" s="207"/>
    </row>
    <row r="185" spans="1:19" ht="11.25" customHeight="1" x14ac:dyDescent="0.25">
      <c r="A185" s="100"/>
      <c r="B185" s="100"/>
      <c r="C185" s="101" t="s">
        <v>724</v>
      </c>
      <c r="D185" s="100"/>
      <c r="E185" s="184">
        <v>0</v>
      </c>
      <c r="F185" s="184">
        <v>0</v>
      </c>
      <c r="G185" s="121">
        <v>0</v>
      </c>
      <c r="H185" s="118">
        <v>500</v>
      </c>
      <c r="I185" s="119">
        <f t="shared" si="44"/>
        <v>500</v>
      </c>
      <c r="J185" s="120">
        <f t="shared" si="45"/>
        <v>0</v>
      </c>
      <c r="K185" s="402">
        <v>500</v>
      </c>
      <c r="L185" s="404">
        <v>500</v>
      </c>
      <c r="M185" s="122">
        <f>K185-L185</f>
        <v>0</v>
      </c>
      <c r="N185" s="428">
        <v>500</v>
      </c>
      <c r="O185" s="106">
        <v>44145</v>
      </c>
      <c r="P185" s="118">
        <f t="shared" si="47"/>
        <v>0</v>
      </c>
      <c r="Q185" s="150">
        <v>500</v>
      </c>
      <c r="R185" s="401">
        <f t="shared" si="39"/>
        <v>0</v>
      </c>
      <c r="S185" s="207"/>
    </row>
    <row r="186" spans="1:19" ht="11.25" customHeight="1" x14ac:dyDescent="0.25">
      <c r="A186" s="100"/>
      <c r="B186" s="100" t="s">
        <v>725</v>
      </c>
      <c r="C186" s="100"/>
      <c r="D186" s="100"/>
      <c r="E186" s="181">
        <f>SUM(E173:E185)</f>
        <v>1544.5700000000002</v>
      </c>
      <c r="F186" s="181">
        <f>SUM(F173:F185)</f>
        <v>1532.69</v>
      </c>
      <c r="G186" s="112">
        <f>SUM(G173:G185)</f>
        <v>1969.26</v>
      </c>
      <c r="H186" s="113">
        <f>SUM(H173:H185)</f>
        <v>3300</v>
      </c>
      <c r="I186" s="479">
        <f t="shared" si="44"/>
        <v>1330.74</v>
      </c>
      <c r="J186" s="480">
        <f t="shared" si="45"/>
        <v>0.59674545454545458</v>
      </c>
      <c r="K186" s="403">
        <f>SUM(K173:K185)</f>
        <v>3700</v>
      </c>
      <c r="L186" s="409">
        <f>SUM(L173:L185)</f>
        <v>3700</v>
      </c>
      <c r="M186" s="113">
        <f>K186-L186</f>
        <v>0</v>
      </c>
      <c r="N186" s="429">
        <f>SUM(N173:N185)</f>
        <v>3700</v>
      </c>
      <c r="O186" s="106">
        <v>44145</v>
      </c>
      <c r="P186" s="113">
        <f t="shared" si="47"/>
        <v>0</v>
      </c>
      <c r="Q186" s="503">
        <f>SUM(Q173:Q185)</f>
        <v>3000</v>
      </c>
      <c r="R186" s="113">
        <f t="shared" si="39"/>
        <v>700</v>
      </c>
      <c r="S186" s="207"/>
    </row>
    <row r="187" spans="1:19" ht="11.25" customHeight="1" x14ac:dyDescent="0.25">
      <c r="A187" s="100"/>
      <c r="B187" s="100" t="s">
        <v>726</v>
      </c>
      <c r="C187" s="100"/>
      <c r="D187" s="100"/>
      <c r="E187" s="184"/>
      <c r="F187" s="184"/>
      <c r="G187" s="121"/>
      <c r="H187" s="118"/>
      <c r="I187" s="119"/>
      <c r="J187" s="120"/>
      <c r="K187" s="402"/>
      <c r="L187" s="404"/>
      <c r="M187" s="118"/>
      <c r="N187" s="428"/>
      <c r="O187" s="106">
        <v>44145</v>
      </c>
      <c r="P187" s="118"/>
      <c r="Q187" s="405"/>
      <c r="R187" s="401"/>
      <c r="S187" s="207"/>
    </row>
    <row r="188" spans="1:19" ht="11.25" customHeight="1" x14ac:dyDescent="0.25">
      <c r="A188" s="100"/>
      <c r="B188" s="100"/>
      <c r="C188" s="101" t="s">
        <v>727</v>
      </c>
      <c r="D188" s="100"/>
      <c r="E188" s="184"/>
      <c r="F188" s="184"/>
      <c r="G188" s="121">
        <v>0</v>
      </c>
      <c r="H188" s="132">
        <v>0</v>
      </c>
      <c r="I188" s="119">
        <f t="shared" si="44"/>
        <v>0</v>
      </c>
      <c r="J188" s="120" t="str">
        <f t="shared" si="45"/>
        <v>---</v>
      </c>
      <c r="K188" s="402">
        <v>0</v>
      </c>
      <c r="L188" s="404">
        <v>0</v>
      </c>
      <c r="M188" s="118">
        <f t="shared" ref="M188:M192" si="48">K188-L188</f>
        <v>0</v>
      </c>
      <c r="N188" s="428">
        <v>0</v>
      </c>
      <c r="O188" s="106">
        <v>44145</v>
      </c>
      <c r="P188" s="118">
        <f t="shared" ref="P188:P195" si="49">L188-N188</f>
        <v>0</v>
      </c>
      <c r="Q188" s="405">
        <v>0</v>
      </c>
      <c r="R188" s="401">
        <f t="shared" si="39"/>
        <v>0</v>
      </c>
      <c r="S188" s="207"/>
    </row>
    <row r="189" spans="1:19" ht="11.25" customHeight="1" x14ac:dyDescent="0.25">
      <c r="A189" s="100"/>
      <c r="B189" s="100"/>
      <c r="C189" s="101" t="s">
        <v>728</v>
      </c>
      <c r="D189" s="100"/>
      <c r="E189" s="184">
        <v>198.3</v>
      </c>
      <c r="F189" s="184">
        <v>325.77</v>
      </c>
      <c r="G189" s="121">
        <v>42.53</v>
      </c>
      <c r="H189" s="132">
        <v>325</v>
      </c>
      <c r="I189" s="119">
        <f t="shared" si="44"/>
        <v>282.47000000000003</v>
      </c>
      <c r="J189" s="120">
        <f t="shared" si="45"/>
        <v>0.13086153846153847</v>
      </c>
      <c r="K189" s="402">
        <v>245</v>
      </c>
      <c r="L189" s="404">
        <v>245</v>
      </c>
      <c r="M189" s="118">
        <f t="shared" si="48"/>
        <v>0</v>
      </c>
      <c r="N189" s="428">
        <v>245</v>
      </c>
      <c r="O189" s="106">
        <v>44145</v>
      </c>
      <c r="P189" s="118">
        <f t="shared" si="49"/>
        <v>0</v>
      </c>
      <c r="Q189" s="405">
        <v>245</v>
      </c>
      <c r="R189" s="401">
        <f t="shared" si="39"/>
        <v>0</v>
      </c>
      <c r="S189" s="207"/>
    </row>
    <row r="190" spans="1:19" ht="11.25" customHeight="1" x14ac:dyDescent="0.25">
      <c r="A190" s="100"/>
      <c r="B190" s="100"/>
      <c r="C190" s="101" t="s">
        <v>729</v>
      </c>
      <c r="D190" s="100"/>
      <c r="E190" s="184">
        <v>94.8</v>
      </c>
      <c r="F190" s="184">
        <v>251.1</v>
      </c>
      <c r="G190" s="121">
        <v>443.75</v>
      </c>
      <c r="H190" s="132">
        <v>350</v>
      </c>
      <c r="I190" s="119">
        <f t="shared" si="44"/>
        <v>-93.75</v>
      </c>
      <c r="J190" s="120">
        <f t="shared" si="45"/>
        <v>1.2678571428571428</v>
      </c>
      <c r="K190" s="402">
        <v>350</v>
      </c>
      <c r="L190" s="404">
        <v>350</v>
      </c>
      <c r="M190" s="118">
        <f t="shared" si="48"/>
        <v>0</v>
      </c>
      <c r="N190" s="428">
        <v>350</v>
      </c>
      <c r="O190" s="106">
        <v>44145</v>
      </c>
      <c r="P190" s="118">
        <f t="shared" si="49"/>
        <v>0</v>
      </c>
      <c r="Q190" s="405">
        <v>350</v>
      </c>
      <c r="R190" s="401">
        <f t="shared" si="39"/>
        <v>0</v>
      </c>
      <c r="S190" s="207"/>
    </row>
    <row r="191" spans="1:19" ht="11.25" customHeight="1" x14ac:dyDescent="0.25">
      <c r="A191" s="100"/>
      <c r="B191" s="100"/>
      <c r="C191" s="101" t="s">
        <v>730</v>
      </c>
      <c r="D191" s="100"/>
      <c r="E191" s="184">
        <v>0</v>
      </c>
      <c r="F191" s="184">
        <v>120</v>
      </c>
      <c r="G191" s="121">
        <v>312.5</v>
      </c>
      <c r="H191" s="132">
        <v>120</v>
      </c>
      <c r="I191" s="119">
        <f t="shared" si="44"/>
        <v>-192.5</v>
      </c>
      <c r="J191" s="120">
        <f t="shared" si="45"/>
        <v>2.6041666666666665</v>
      </c>
      <c r="K191" s="402">
        <v>200</v>
      </c>
      <c r="L191" s="404">
        <v>200</v>
      </c>
      <c r="M191" s="118">
        <f t="shared" si="48"/>
        <v>0</v>
      </c>
      <c r="N191" s="428">
        <v>200</v>
      </c>
      <c r="O191" s="106">
        <v>44145</v>
      </c>
      <c r="P191" s="118">
        <f t="shared" si="49"/>
        <v>0</v>
      </c>
      <c r="Q191" s="514">
        <v>120</v>
      </c>
      <c r="R191" s="401">
        <f t="shared" si="39"/>
        <v>80</v>
      </c>
      <c r="S191" s="207"/>
    </row>
    <row r="192" spans="1:19" ht="11.25" customHeight="1" x14ac:dyDescent="0.25">
      <c r="A192" s="100"/>
      <c r="B192" s="100"/>
      <c r="C192" s="101" t="s">
        <v>731</v>
      </c>
      <c r="D192" s="100"/>
      <c r="E192" s="184">
        <v>0</v>
      </c>
      <c r="F192" s="184">
        <v>0</v>
      </c>
      <c r="G192" s="121">
        <v>0</v>
      </c>
      <c r="H192" s="132">
        <v>50</v>
      </c>
      <c r="I192" s="119">
        <f t="shared" si="44"/>
        <v>50</v>
      </c>
      <c r="J192" s="120">
        <f t="shared" si="45"/>
        <v>0</v>
      </c>
      <c r="K192" s="402">
        <v>50</v>
      </c>
      <c r="L192" s="404">
        <v>50</v>
      </c>
      <c r="M192" s="118">
        <f t="shared" si="48"/>
        <v>0</v>
      </c>
      <c r="N192" s="428">
        <v>50</v>
      </c>
      <c r="O192" s="106">
        <v>44145</v>
      </c>
      <c r="P192" s="118">
        <f t="shared" si="49"/>
        <v>0</v>
      </c>
      <c r="Q192" s="405">
        <v>50</v>
      </c>
      <c r="R192" s="401">
        <f t="shared" si="39"/>
        <v>0</v>
      </c>
      <c r="S192" s="207"/>
    </row>
    <row r="193" spans="1:19" ht="11.25" customHeight="1" x14ac:dyDescent="0.25">
      <c r="A193" s="100"/>
      <c r="B193" s="100"/>
      <c r="C193" s="101" t="s">
        <v>732</v>
      </c>
      <c r="D193" s="100"/>
      <c r="E193" s="184"/>
      <c r="F193" s="184"/>
      <c r="G193" s="121">
        <v>0</v>
      </c>
      <c r="H193" s="132">
        <v>0</v>
      </c>
      <c r="I193" s="119">
        <f t="shared" si="44"/>
        <v>0</v>
      </c>
      <c r="J193" s="120" t="str">
        <f t="shared" si="45"/>
        <v>---</v>
      </c>
      <c r="K193" s="402">
        <v>0</v>
      </c>
      <c r="L193" s="404">
        <v>0</v>
      </c>
      <c r="M193" s="122">
        <f>K193-L193</f>
        <v>0</v>
      </c>
      <c r="N193" s="428">
        <v>0</v>
      </c>
      <c r="O193" s="106">
        <v>44145</v>
      </c>
      <c r="P193" s="118">
        <f t="shared" si="49"/>
        <v>0</v>
      </c>
      <c r="Q193" s="405">
        <v>0</v>
      </c>
      <c r="R193" s="401">
        <f t="shared" si="39"/>
        <v>0</v>
      </c>
      <c r="S193" s="207"/>
    </row>
    <row r="194" spans="1:19" ht="11.25" customHeight="1" thickBot="1" x14ac:dyDescent="0.3">
      <c r="A194" s="100"/>
      <c r="B194" s="100" t="s">
        <v>733</v>
      </c>
      <c r="C194" s="100"/>
      <c r="D194" s="100"/>
      <c r="E194" s="190">
        <f>SUM(E187:E193)</f>
        <v>293.10000000000002</v>
      </c>
      <c r="F194" s="190">
        <f>SUM(F187:F193)</f>
        <v>696.87</v>
      </c>
      <c r="G194" s="131">
        <f>SUM(G187:G193)</f>
        <v>798.78</v>
      </c>
      <c r="H194" s="124">
        <f>SUM(H187:H193)</f>
        <v>845</v>
      </c>
      <c r="I194" s="483">
        <f t="shared" si="44"/>
        <v>46.220000000000027</v>
      </c>
      <c r="J194" s="484">
        <f t="shared" si="45"/>
        <v>0.94530177514792901</v>
      </c>
      <c r="K194" s="400">
        <f>SUM(K187:K193)</f>
        <v>845</v>
      </c>
      <c r="L194" s="417">
        <f>SUM(L187:L193)</f>
        <v>845</v>
      </c>
      <c r="M194" s="113">
        <f>K194-L194</f>
        <v>0</v>
      </c>
      <c r="N194" s="431">
        <f>SUM(N187:N193)</f>
        <v>845</v>
      </c>
      <c r="O194" s="106">
        <v>44145</v>
      </c>
      <c r="P194" s="124">
        <f t="shared" si="49"/>
        <v>0</v>
      </c>
      <c r="Q194" s="510">
        <f>SUM(Q187:Q193)</f>
        <v>765</v>
      </c>
      <c r="R194" s="124">
        <f t="shared" si="39"/>
        <v>80</v>
      </c>
      <c r="S194" s="207"/>
    </row>
    <row r="195" spans="1:19" ht="11.25" customHeight="1" thickTop="1" x14ac:dyDescent="0.25">
      <c r="A195" s="115" t="s">
        <v>734</v>
      </c>
      <c r="B195" s="100"/>
      <c r="C195" s="100"/>
      <c r="D195" s="100"/>
      <c r="E195" s="187">
        <f>SUM(E186+E194)</f>
        <v>1837.67</v>
      </c>
      <c r="F195" s="187">
        <f>SUM(F186+F194)</f>
        <v>2229.56</v>
      </c>
      <c r="G195" s="125">
        <f>SUM(G186+G194)</f>
        <v>2768.04</v>
      </c>
      <c r="H195" s="126">
        <f>SUM(H186+H194)</f>
        <v>4145</v>
      </c>
      <c r="I195" s="119">
        <f t="shared" si="44"/>
        <v>1376.96</v>
      </c>
      <c r="J195" s="120">
        <f t="shared" si="45"/>
        <v>0.66780217129071173</v>
      </c>
      <c r="K195" s="407">
        <f>SUM(K186+K194)</f>
        <v>4545</v>
      </c>
      <c r="L195" s="432">
        <f>SUM(L186+L194)</f>
        <v>4545</v>
      </c>
      <c r="M195" s="126">
        <f>K195-L195</f>
        <v>0</v>
      </c>
      <c r="N195" s="441">
        <f>SUM(N186+N194)</f>
        <v>4545</v>
      </c>
      <c r="O195" s="106">
        <v>44145</v>
      </c>
      <c r="P195" s="126">
        <f t="shared" si="49"/>
        <v>0</v>
      </c>
      <c r="Q195" s="504">
        <f>SUM(Q186+Q194)</f>
        <v>3765</v>
      </c>
      <c r="R195" s="126">
        <f t="shared" si="39"/>
        <v>780</v>
      </c>
      <c r="S195" s="207"/>
    </row>
    <row r="196" spans="1:19" ht="11.25" customHeight="1" x14ac:dyDescent="0.25">
      <c r="A196" s="100"/>
      <c r="B196" s="100"/>
      <c r="C196" s="100"/>
      <c r="D196" s="100"/>
      <c r="E196" s="184"/>
      <c r="F196" s="184"/>
      <c r="G196" s="121"/>
      <c r="H196" s="118"/>
      <c r="I196" s="119"/>
      <c r="J196" s="120"/>
      <c r="K196" s="401"/>
      <c r="L196" s="401"/>
      <c r="M196" s="118"/>
      <c r="N196" s="401"/>
      <c r="O196" s="106"/>
      <c r="P196" s="118"/>
      <c r="Q196" s="401"/>
      <c r="R196" s="401"/>
      <c r="S196" s="207"/>
    </row>
    <row r="197" spans="1:19" ht="11.25" customHeight="1" x14ac:dyDescent="0.25">
      <c r="A197" s="100" t="s">
        <v>735</v>
      </c>
      <c r="B197" s="100"/>
      <c r="C197" s="100"/>
      <c r="D197" s="100"/>
      <c r="E197" s="184"/>
      <c r="F197" s="184"/>
      <c r="G197" s="121"/>
      <c r="H197" s="118"/>
      <c r="I197" s="119"/>
      <c r="J197" s="120"/>
      <c r="K197" s="402"/>
      <c r="L197" s="404"/>
      <c r="M197" s="118"/>
      <c r="N197" s="428"/>
      <c r="O197" s="106"/>
      <c r="P197" s="118"/>
      <c r="Q197" s="405"/>
      <c r="R197" s="401"/>
      <c r="S197" s="207"/>
    </row>
    <row r="198" spans="1:19" ht="11.25" customHeight="1" x14ac:dyDescent="0.25">
      <c r="A198" s="100"/>
      <c r="B198" s="100" t="s">
        <v>736</v>
      </c>
      <c r="C198" s="100"/>
      <c r="E198" s="184"/>
      <c r="F198" s="184"/>
      <c r="G198" s="121"/>
      <c r="H198" s="118"/>
      <c r="I198" s="119"/>
      <c r="J198" s="120"/>
      <c r="K198" s="402"/>
      <c r="L198" s="404"/>
      <c r="M198" s="118"/>
      <c r="N198" s="428"/>
      <c r="O198" s="106">
        <v>44194</v>
      </c>
      <c r="P198" s="118"/>
      <c r="Q198" s="405"/>
      <c r="R198" s="401"/>
      <c r="S198" s="207"/>
    </row>
    <row r="199" spans="1:19" ht="11.25" customHeight="1" x14ac:dyDescent="0.2">
      <c r="A199" s="100"/>
      <c r="B199" s="100"/>
      <c r="C199" s="101" t="s">
        <v>1333</v>
      </c>
      <c r="D199" s="100"/>
      <c r="E199" s="184">
        <v>13000</v>
      </c>
      <c r="F199" s="184">
        <v>13100</v>
      </c>
      <c r="G199" s="437">
        <v>14000</v>
      </c>
      <c r="H199" s="118">
        <v>14500</v>
      </c>
      <c r="I199" s="119">
        <f t="shared" ref="I199" si="50">H199-G199</f>
        <v>500</v>
      </c>
      <c r="J199" s="120">
        <f t="shared" ref="J199" si="51">IF((H199=0),"---",(G199/H199))</f>
        <v>0.96551724137931039</v>
      </c>
      <c r="K199" s="402">
        <v>14500</v>
      </c>
      <c r="L199" s="404">
        <v>14500</v>
      </c>
      <c r="M199" s="118">
        <f t="shared" ref="M199" si="52">K199-L199</f>
        <v>0</v>
      </c>
      <c r="N199" s="428">
        <v>14500</v>
      </c>
      <c r="O199" s="106">
        <v>44194</v>
      </c>
      <c r="P199" s="118">
        <f t="shared" ref="P199" si="53">L199-N199</f>
        <v>0</v>
      </c>
      <c r="Q199" s="405">
        <v>14500</v>
      </c>
      <c r="R199" s="401">
        <f t="shared" ref="R199:R258" si="54">N199-Q199</f>
        <v>0</v>
      </c>
      <c r="S199" s="207"/>
    </row>
    <row r="200" spans="1:19" ht="11.25" customHeight="1" x14ac:dyDescent="0.25">
      <c r="A200" s="100"/>
      <c r="B200" s="100"/>
      <c r="C200" s="101" t="s">
        <v>738</v>
      </c>
      <c r="D200" s="100"/>
      <c r="E200" s="184">
        <v>1250</v>
      </c>
      <c r="F200" s="184">
        <v>1300</v>
      </c>
      <c r="G200" s="121">
        <v>775</v>
      </c>
      <c r="H200" s="118">
        <v>2000</v>
      </c>
      <c r="I200" s="119">
        <f t="shared" si="44"/>
        <v>1225</v>
      </c>
      <c r="J200" s="120">
        <f t="shared" si="45"/>
        <v>0.38750000000000001</v>
      </c>
      <c r="K200" s="402">
        <v>2000</v>
      </c>
      <c r="L200" s="404">
        <v>2000</v>
      </c>
      <c r="M200" s="118">
        <f t="shared" ref="M200:M209" si="55">K200-L200</f>
        <v>0</v>
      </c>
      <c r="N200" s="428">
        <v>2000</v>
      </c>
      <c r="O200" s="106">
        <v>44194</v>
      </c>
      <c r="P200" s="118">
        <f t="shared" ref="P200:P211" si="56">L200-N200</f>
        <v>0</v>
      </c>
      <c r="Q200" s="405">
        <v>2000</v>
      </c>
      <c r="R200" s="401">
        <f t="shared" si="54"/>
        <v>0</v>
      </c>
      <c r="S200" s="207"/>
    </row>
    <row r="201" spans="1:19" ht="11.25" customHeight="1" x14ac:dyDescent="0.2">
      <c r="A201" s="100"/>
      <c r="B201" s="100"/>
      <c r="C201" s="101" t="s">
        <v>739</v>
      </c>
      <c r="D201" s="100"/>
      <c r="E201" s="184"/>
      <c r="F201" s="184"/>
      <c r="G201" s="437">
        <v>0</v>
      </c>
      <c r="H201" s="118">
        <v>0</v>
      </c>
      <c r="I201" s="119">
        <f t="shared" si="44"/>
        <v>0</v>
      </c>
      <c r="J201" s="120" t="str">
        <f t="shared" si="45"/>
        <v>---</v>
      </c>
      <c r="K201" s="402">
        <v>0</v>
      </c>
      <c r="L201" s="404">
        <v>0</v>
      </c>
      <c r="M201" s="118">
        <f t="shared" si="55"/>
        <v>0</v>
      </c>
      <c r="N201" s="428">
        <v>0</v>
      </c>
      <c r="O201" s="106">
        <v>44194</v>
      </c>
      <c r="P201" s="118">
        <f t="shared" si="56"/>
        <v>0</v>
      </c>
      <c r="Q201" s="405">
        <v>0</v>
      </c>
      <c r="R201" s="401">
        <f t="shared" si="54"/>
        <v>0</v>
      </c>
      <c r="S201" s="207"/>
    </row>
    <row r="202" spans="1:19" ht="11.25" customHeight="1" x14ac:dyDescent="0.2">
      <c r="A202" s="100"/>
      <c r="B202" s="100"/>
      <c r="C202" s="101" t="s">
        <v>740</v>
      </c>
      <c r="D202" s="100"/>
      <c r="E202" s="184">
        <v>14045.81</v>
      </c>
      <c r="F202" s="184">
        <v>12039.82</v>
      </c>
      <c r="G202" s="437">
        <v>22056.09</v>
      </c>
      <c r="H202" s="118">
        <v>12500</v>
      </c>
      <c r="I202" s="119">
        <f t="shared" si="44"/>
        <v>-9556.09</v>
      </c>
      <c r="J202" s="120">
        <f t="shared" si="45"/>
        <v>1.7644872</v>
      </c>
      <c r="K202" s="198">
        <v>12500</v>
      </c>
      <c r="L202" s="408">
        <v>12500</v>
      </c>
      <c r="M202" s="118">
        <f t="shared" si="55"/>
        <v>0</v>
      </c>
      <c r="N202" s="427">
        <v>12500</v>
      </c>
      <c r="O202" s="106">
        <v>44194</v>
      </c>
      <c r="P202" s="118">
        <f t="shared" si="56"/>
        <v>0</v>
      </c>
      <c r="Q202" s="150">
        <v>12500</v>
      </c>
      <c r="R202" s="401">
        <f t="shared" si="54"/>
        <v>0</v>
      </c>
      <c r="S202" s="207"/>
    </row>
    <row r="203" spans="1:19" ht="11.25" customHeight="1" x14ac:dyDescent="0.2">
      <c r="A203" s="100"/>
      <c r="B203" s="100"/>
      <c r="C203" s="101" t="s">
        <v>741</v>
      </c>
      <c r="D203" s="100"/>
      <c r="E203" s="184">
        <v>7840.68</v>
      </c>
      <c r="F203" s="184">
        <v>5676.01</v>
      </c>
      <c r="G203" s="437">
        <v>3696.31</v>
      </c>
      <c r="H203" s="118">
        <v>5500</v>
      </c>
      <c r="I203" s="119">
        <f t="shared" si="44"/>
        <v>1803.69</v>
      </c>
      <c r="J203" s="120">
        <f t="shared" si="45"/>
        <v>0.67205636363636367</v>
      </c>
      <c r="K203" s="198">
        <v>5500</v>
      </c>
      <c r="L203" s="408">
        <v>5500</v>
      </c>
      <c r="M203" s="118">
        <f t="shared" si="55"/>
        <v>0</v>
      </c>
      <c r="N203" s="427">
        <v>5500</v>
      </c>
      <c r="O203" s="106">
        <v>44194</v>
      </c>
      <c r="P203" s="118">
        <f t="shared" si="56"/>
        <v>0</v>
      </c>
      <c r="Q203" s="150">
        <v>5500</v>
      </c>
      <c r="R203" s="401">
        <f t="shared" si="54"/>
        <v>0</v>
      </c>
      <c r="S203" s="207"/>
    </row>
    <row r="204" spans="1:19" ht="11.25" customHeight="1" x14ac:dyDescent="0.2">
      <c r="A204" s="100"/>
      <c r="B204" s="100"/>
      <c r="C204" s="101" t="s">
        <v>742</v>
      </c>
      <c r="D204" s="100"/>
      <c r="E204" s="184">
        <v>153.06</v>
      </c>
      <c r="F204" s="184">
        <v>206.88</v>
      </c>
      <c r="G204" s="437">
        <v>156.66</v>
      </c>
      <c r="H204" s="118">
        <v>200</v>
      </c>
      <c r="I204" s="119">
        <f t="shared" si="44"/>
        <v>43.34</v>
      </c>
      <c r="J204" s="120">
        <f t="shared" si="45"/>
        <v>0.7833</v>
      </c>
      <c r="K204" s="198">
        <v>200</v>
      </c>
      <c r="L204" s="408">
        <v>200</v>
      </c>
      <c r="M204" s="118">
        <f t="shared" si="55"/>
        <v>0</v>
      </c>
      <c r="N204" s="427">
        <v>200</v>
      </c>
      <c r="O204" s="106">
        <v>44194</v>
      </c>
      <c r="P204" s="118">
        <f t="shared" si="56"/>
        <v>0</v>
      </c>
      <c r="Q204" s="150">
        <v>200</v>
      </c>
      <c r="R204" s="401">
        <f t="shared" si="54"/>
        <v>0</v>
      </c>
      <c r="S204" s="207"/>
    </row>
    <row r="205" spans="1:19" ht="11.25" customHeight="1" x14ac:dyDescent="0.2">
      <c r="A205" s="100"/>
      <c r="B205" s="100"/>
      <c r="C205" s="101" t="s">
        <v>743</v>
      </c>
      <c r="D205" s="100"/>
      <c r="E205" s="184">
        <v>1179.02</v>
      </c>
      <c r="F205" s="184">
        <v>1894.99</v>
      </c>
      <c r="G205" s="437">
        <v>2157.52</v>
      </c>
      <c r="H205" s="118">
        <v>1900</v>
      </c>
      <c r="I205" s="119">
        <f t="shared" si="44"/>
        <v>-257.52</v>
      </c>
      <c r="J205" s="120">
        <f t="shared" si="45"/>
        <v>1.1355368421052632</v>
      </c>
      <c r="K205" s="198">
        <v>1900</v>
      </c>
      <c r="L205" s="408">
        <v>1900</v>
      </c>
      <c r="M205" s="118">
        <f t="shared" si="55"/>
        <v>0</v>
      </c>
      <c r="N205" s="427">
        <v>1900</v>
      </c>
      <c r="O205" s="106">
        <v>44194</v>
      </c>
      <c r="P205" s="118">
        <f t="shared" si="56"/>
        <v>0</v>
      </c>
      <c r="Q205" s="150">
        <v>1900</v>
      </c>
      <c r="R205" s="401">
        <f t="shared" si="54"/>
        <v>0</v>
      </c>
      <c r="S205" s="207"/>
    </row>
    <row r="206" spans="1:19" ht="11.25" customHeight="1" x14ac:dyDescent="0.2">
      <c r="A206" s="100"/>
      <c r="B206" s="100"/>
      <c r="C206" s="101" t="s">
        <v>744</v>
      </c>
      <c r="D206" s="100"/>
      <c r="E206" s="184">
        <v>22386.59</v>
      </c>
      <c r="F206" s="184">
        <v>25956.080000000002</v>
      </c>
      <c r="G206" s="437">
        <v>7229.99</v>
      </c>
      <c r="H206" s="118">
        <v>25655</v>
      </c>
      <c r="I206" s="119">
        <f t="shared" si="44"/>
        <v>18425.010000000002</v>
      </c>
      <c r="J206" s="120">
        <f t="shared" si="45"/>
        <v>0.28181602026895342</v>
      </c>
      <c r="K206" s="150">
        <v>25655</v>
      </c>
      <c r="L206" s="150">
        <v>25655</v>
      </c>
      <c r="M206" s="150">
        <f t="shared" si="55"/>
        <v>0</v>
      </c>
      <c r="N206" s="405">
        <v>25000</v>
      </c>
      <c r="O206" s="106">
        <v>44194</v>
      </c>
      <c r="P206" s="118">
        <f t="shared" si="56"/>
        <v>655</v>
      </c>
      <c r="Q206" s="405">
        <v>25000</v>
      </c>
      <c r="R206" s="401">
        <f t="shared" si="54"/>
        <v>0</v>
      </c>
      <c r="S206" s="207"/>
    </row>
    <row r="207" spans="1:19" ht="11.25" customHeight="1" x14ac:dyDescent="0.2">
      <c r="A207" s="100"/>
      <c r="B207" s="100"/>
      <c r="C207" s="101" t="s">
        <v>745</v>
      </c>
      <c r="D207" s="100"/>
      <c r="E207" s="184">
        <v>1485.8</v>
      </c>
      <c r="F207" s="184">
        <v>1484.74</v>
      </c>
      <c r="G207" s="437">
        <v>5895.34</v>
      </c>
      <c r="H207" s="118">
        <v>1600</v>
      </c>
      <c r="I207" s="119">
        <f t="shared" si="44"/>
        <v>-4295.34</v>
      </c>
      <c r="J207" s="120">
        <f t="shared" si="45"/>
        <v>3.6845875000000001</v>
      </c>
      <c r="K207" s="198">
        <v>1600</v>
      </c>
      <c r="L207" s="408">
        <v>1600</v>
      </c>
      <c r="M207" s="118">
        <f t="shared" si="55"/>
        <v>0</v>
      </c>
      <c r="N207" s="427">
        <v>1600</v>
      </c>
      <c r="O207" s="106">
        <v>44194</v>
      </c>
      <c r="P207" s="118">
        <f t="shared" si="56"/>
        <v>0</v>
      </c>
      <c r="Q207" s="150">
        <v>1600</v>
      </c>
      <c r="R207" s="401">
        <f t="shared" si="54"/>
        <v>0</v>
      </c>
      <c r="S207" s="207"/>
    </row>
    <row r="208" spans="1:19" ht="11.25" customHeight="1" x14ac:dyDescent="0.2">
      <c r="A208" s="100"/>
      <c r="B208" s="100"/>
      <c r="C208" s="101" t="s">
        <v>746</v>
      </c>
      <c r="D208" s="100"/>
      <c r="E208" s="184"/>
      <c r="F208" s="184"/>
      <c r="G208" s="437">
        <v>0</v>
      </c>
      <c r="H208" s="118">
        <v>0</v>
      </c>
      <c r="I208" s="119">
        <f t="shared" si="44"/>
        <v>0</v>
      </c>
      <c r="J208" s="120" t="str">
        <f t="shared" si="45"/>
        <v>---</v>
      </c>
      <c r="K208" s="402">
        <v>0</v>
      </c>
      <c r="L208" s="404">
        <v>0</v>
      </c>
      <c r="M208" s="118">
        <f t="shared" si="55"/>
        <v>0</v>
      </c>
      <c r="N208" s="428">
        <v>0</v>
      </c>
      <c r="O208" s="106">
        <v>44194</v>
      </c>
      <c r="P208" s="118">
        <f t="shared" si="56"/>
        <v>0</v>
      </c>
      <c r="Q208" s="405">
        <v>0</v>
      </c>
      <c r="R208" s="401">
        <f t="shared" si="54"/>
        <v>0</v>
      </c>
      <c r="S208" s="207"/>
    </row>
    <row r="209" spans="1:29" ht="11.25" customHeight="1" x14ac:dyDescent="0.25">
      <c r="A209" s="100"/>
      <c r="B209" s="100"/>
      <c r="C209" s="101" t="s">
        <v>747</v>
      </c>
      <c r="D209" s="100"/>
      <c r="E209" s="184">
        <v>2123</v>
      </c>
      <c r="F209" s="184">
        <v>2948.31</v>
      </c>
      <c r="G209" s="121">
        <v>2216</v>
      </c>
      <c r="H209" s="118">
        <v>2000</v>
      </c>
      <c r="I209" s="119">
        <f t="shared" si="44"/>
        <v>-216</v>
      </c>
      <c r="J209" s="120">
        <f t="shared" si="45"/>
        <v>1.1080000000000001</v>
      </c>
      <c r="K209" s="405">
        <v>6840</v>
      </c>
      <c r="L209" s="405">
        <v>9840</v>
      </c>
      <c r="M209" s="150">
        <f t="shared" si="55"/>
        <v>-3000</v>
      </c>
      <c r="N209" s="405">
        <v>6840</v>
      </c>
      <c r="O209" s="106">
        <v>44194</v>
      </c>
      <c r="P209" s="118">
        <f t="shared" si="56"/>
        <v>3000</v>
      </c>
      <c r="Q209" s="405">
        <v>6840</v>
      </c>
      <c r="R209" s="401">
        <f t="shared" si="54"/>
        <v>0</v>
      </c>
      <c r="S209" s="207"/>
    </row>
    <row r="210" spans="1:29" s="101" customFormat="1" ht="11.25" customHeight="1" x14ac:dyDescent="0.25">
      <c r="C210" s="101" t="s">
        <v>748</v>
      </c>
      <c r="E210" s="188"/>
      <c r="F210" s="188"/>
      <c r="G210" s="121">
        <v>0</v>
      </c>
      <c r="H210" s="118">
        <v>0</v>
      </c>
      <c r="I210" s="119">
        <f t="shared" si="44"/>
        <v>0</v>
      </c>
      <c r="J210" s="120" t="str">
        <f t="shared" si="45"/>
        <v>---</v>
      </c>
      <c r="K210" s="402">
        <v>0</v>
      </c>
      <c r="L210" s="404">
        <v>0</v>
      </c>
      <c r="M210" s="122">
        <f>K210-L210</f>
        <v>0</v>
      </c>
      <c r="N210" s="428">
        <v>0</v>
      </c>
      <c r="O210" s="106">
        <v>44194</v>
      </c>
      <c r="P210" s="118">
        <f t="shared" si="56"/>
        <v>0</v>
      </c>
      <c r="Q210" s="405">
        <v>0</v>
      </c>
      <c r="R210" s="401">
        <f t="shared" si="54"/>
        <v>0</v>
      </c>
      <c r="S210" s="207"/>
      <c r="T210" s="206"/>
      <c r="U210" s="206"/>
      <c r="V210" s="206"/>
      <c r="W210" s="206"/>
      <c r="X210" s="100"/>
      <c r="Y210" s="100"/>
      <c r="Z210" s="100"/>
      <c r="AA210" s="100"/>
      <c r="AB210" s="100"/>
      <c r="AC210" s="100"/>
    </row>
    <row r="211" spans="1:29" ht="11.25" customHeight="1" x14ac:dyDescent="0.25">
      <c r="A211" s="100"/>
      <c r="B211" s="100" t="s">
        <v>749</v>
      </c>
      <c r="C211" s="100"/>
      <c r="D211" s="100"/>
      <c r="E211" s="181">
        <f>SUM(E198:E210)</f>
        <v>63463.959999999992</v>
      </c>
      <c r="F211" s="181">
        <f>SUM(F198:F210)</f>
        <v>64606.83</v>
      </c>
      <c r="G211" s="112">
        <f>SUM(G198:G210)</f>
        <v>58182.909999999989</v>
      </c>
      <c r="H211" s="113">
        <f>SUM(H198:H210)</f>
        <v>65855</v>
      </c>
      <c r="I211" s="479">
        <f t="shared" si="44"/>
        <v>7672.0900000000111</v>
      </c>
      <c r="J211" s="480">
        <f t="shared" si="45"/>
        <v>0.88350026573532747</v>
      </c>
      <c r="K211" s="403">
        <f>SUM(K198:K210)</f>
        <v>70695</v>
      </c>
      <c r="L211" s="409">
        <f>SUM(L198:L210)</f>
        <v>73695</v>
      </c>
      <c r="M211" s="113">
        <f>K211-L211</f>
        <v>-3000</v>
      </c>
      <c r="N211" s="429">
        <f>SUM(N198:N210)</f>
        <v>70040</v>
      </c>
      <c r="O211" s="106">
        <v>44194</v>
      </c>
      <c r="P211" s="113">
        <f t="shared" si="56"/>
        <v>3655</v>
      </c>
      <c r="Q211" s="503">
        <f>SUM(Q198:Q210)</f>
        <v>70040</v>
      </c>
      <c r="R211" s="113">
        <f t="shared" si="54"/>
        <v>0</v>
      </c>
      <c r="S211" s="207"/>
    </row>
    <row r="212" spans="1:29" ht="11.25" customHeight="1" x14ac:dyDescent="0.25">
      <c r="A212" s="100"/>
      <c r="B212" s="100" t="s">
        <v>750</v>
      </c>
      <c r="C212" s="100"/>
      <c r="D212" s="100"/>
      <c r="E212" s="184"/>
      <c r="F212" s="184"/>
      <c r="G212" s="121"/>
      <c r="H212" s="118"/>
      <c r="I212" s="119"/>
      <c r="J212" s="120"/>
      <c r="K212" s="402"/>
      <c r="L212" s="404"/>
      <c r="M212" s="118"/>
      <c r="N212" s="428"/>
      <c r="O212" s="106">
        <v>44194</v>
      </c>
      <c r="P212" s="118"/>
      <c r="Q212" s="405"/>
      <c r="R212" s="401"/>
      <c r="S212" s="207"/>
    </row>
    <row r="213" spans="1:29" ht="11.25" customHeight="1" x14ac:dyDescent="0.25">
      <c r="A213" s="100"/>
      <c r="B213" s="100"/>
      <c r="C213" s="101" t="s">
        <v>751</v>
      </c>
      <c r="D213" s="100"/>
      <c r="E213" s="184"/>
      <c r="F213" s="184"/>
      <c r="G213" s="121">
        <v>0</v>
      </c>
      <c r="H213" s="118">
        <v>0</v>
      </c>
      <c r="I213" s="119">
        <f t="shared" si="44"/>
        <v>0</v>
      </c>
      <c r="J213" s="120" t="str">
        <f t="shared" si="45"/>
        <v>---</v>
      </c>
      <c r="K213" s="198">
        <v>0</v>
      </c>
      <c r="L213" s="408">
        <v>0</v>
      </c>
      <c r="M213" s="118">
        <f t="shared" ref="M213:M219" si="57">K213-L213</f>
        <v>0</v>
      </c>
      <c r="N213" s="427">
        <v>0</v>
      </c>
      <c r="O213" s="106">
        <v>44194</v>
      </c>
      <c r="P213" s="118">
        <f t="shared" ref="P213:P222" si="58">L213-N213</f>
        <v>0</v>
      </c>
      <c r="Q213" s="405">
        <v>0</v>
      </c>
      <c r="R213" s="401">
        <f t="shared" si="54"/>
        <v>0</v>
      </c>
      <c r="S213" s="207"/>
    </row>
    <row r="214" spans="1:29" ht="11.25" customHeight="1" x14ac:dyDescent="0.2">
      <c r="A214" s="100"/>
      <c r="B214" s="100"/>
      <c r="C214" s="101" t="s">
        <v>752</v>
      </c>
      <c r="D214" s="100"/>
      <c r="E214" s="184">
        <v>2967.58</v>
      </c>
      <c r="F214" s="184">
        <v>5398.81</v>
      </c>
      <c r="G214" s="437">
        <v>3565.63</v>
      </c>
      <c r="H214" s="118">
        <v>4500</v>
      </c>
      <c r="I214" s="119">
        <f t="shared" si="44"/>
        <v>934.36999999999989</v>
      </c>
      <c r="J214" s="120">
        <f t="shared" si="45"/>
        <v>0.7923622222222223</v>
      </c>
      <c r="K214" s="198">
        <v>4500</v>
      </c>
      <c r="L214" s="408">
        <v>4500</v>
      </c>
      <c r="M214" s="118">
        <f t="shared" si="57"/>
        <v>0</v>
      </c>
      <c r="N214" s="427">
        <v>4500</v>
      </c>
      <c r="O214" s="106">
        <v>44194</v>
      </c>
      <c r="P214" s="118">
        <f t="shared" si="58"/>
        <v>0</v>
      </c>
      <c r="Q214" s="150">
        <v>4500</v>
      </c>
      <c r="R214" s="401">
        <f t="shared" si="54"/>
        <v>0</v>
      </c>
      <c r="S214" s="207"/>
    </row>
    <row r="215" spans="1:29" ht="11.25" customHeight="1" x14ac:dyDescent="0.25">
      <c r="A215" s="100"/>
      <c r="B215" s="100"/>
      <c r="C215" s="101" t="s">
        <v>753</v>
      </c>
      <c r="D215" s="100"/>
      <c r="E215" s="184"/>
      <c r="F215" s="184"/>
      <c r="G215" s="121">
        <v>0</v>
      </c>
      <c r="H215" s="118">
        <v>0</v>
      </c>
      <c r="I215" s="119">
        <f t="shared" si="44"/>
        <v>0</v>
      </c>
      <c r="J215" s="120" t="str">
        <f t="shared" si="45"/>
        <v>---</v>
      </c>
      <c r="K215" s="198"/>
      <c r="L215" s="408"/>
      <c r="M215" s="118">
        <f t="shared" si="57"/>
        <v>0</v>
      </c>
      <c r="N215" s="427"/>
      <c r="O215" s="106">
        <v>44194</v>
      </c>
      <c r="P215" s="118">
        <f t="shared" si="58"/>
        <v>0</v>
      </c>
      <c r="Q215" s="150"/>
      <c r="R215" s="401">
        <f t="shared" si="54"/>
        <v>0</v>
      </c>
      <c r="S215" s="207"/>
    </row>
    <row r="216" spans="1:29" ht="11.25" customHeight="1" x14ac:dyDescent="0.25">
      <c r="A216" s="100"/>
      <c r="B216" s="100"/>
      <c r="C216" s="101" t="s">
        <v>1334</v>
      </c>
      <c r="D216" s="100"/>
      <c r="E216" s="184">
        <v>5408.91</v>
      </c>
      <c r="F216" s="184">
        <v>2264.4499999999998</v>
      </c>
      <c r="G216" s="121">
        <v>2478.7399999999998</v>
      </c>
      <c r="H216" s="118">
        <v>4000</v>
      </c>
      <c r="I216" s="119">
        <f t="shared" si="44"/>
        <v>1521.2600000000002</v>
      </c>
      <c r="J216" s="120">
        <f t="shared" si="45"/>
        <v>0.61968499999999993</v>
      </c>
      <c r="K216" s="198">
        <v>4000</v>
      </c>
      <c r="L216" s="408">
        <v>4000</v>
      </c>
      <c r="M216" s="118">
        <f t="shared" si="57"/>
        <v>0</v>
      </c>
      <c r="N216" s="427">
        <v>4000</v>
      </c>
      <c r="O216" s="106">
        <v>44194</v>
      </c>
      <c r="P216" s="118">
        <f t="shared" si="58"/>
        <v>0</v>
      </c>
      <c r="Q216" s="150">
        <v>4000</v>
      </c>
      <c r="R216" s="401">
        <f t="shared" si="54"/>
        <v>0</v>
      </c>
      <c r="S216" s="207"/>
    </row>
    <row r="217" spans="1:29" ht="11.25" customHeight="1" x14ac:dyDescent="0.2">
      <c r="A217" s="100"/>
      <c r="B217" s="100"/>
      <c r="C217" s="101" t="s">
        <v>755</v>
      </c>
      <c r="D217" s="100"/>
      <c r="E217" s="184">
        <v>5899.12</v>
      </c>
      <c r="F217" s="184">
        <v>10457.81</v>
      </c>
      <c r="G217" s="437">
        <v>9541.83</v>
      </c>
      <c r="H217" s="118">
        <v>10000</v>
      </c>
      <c r="I217" s="119">
        <f t="shared" si="44"/>
        <v>458.17000000000007</v>
      </c>
      <c r="J217" s="120">
        <f t="shared" si="45"/>
        <v>0.954183</v>
      </c>
      <c r="K217" s="198">
        <v>10000</v>
      </c>
      <c r="L217" s="408">
        <v>10000</v>
      </c>
      <c r="M217" s="118">
        <f t="shared" si="57"/>
        <v>0</v>
      </c>
      <c r="N217" s="427">
        <v>10000</v>
      </c>
      <c r="O217" s="106">
        <v>44194</v>
      </c>
      <c r="P217" s="118">
        <f t="shared" si="58"/>
        <v>0</v>
      </c>
      <c r="Q217" s="150">
        <v>10000</v>
      </c>
      <c r="R217" s="401">
        <f t="shared" si="54"/>
        <v>0</v>
      </c>
      <c r="S217" s="207"/>
    </row>
    <row r="218" spans="1:29" ht="11.25" customHeight="1" x14ac:dyDescent="0.2">
      <c r="A218" s="100"/>
      <c r="B218" s="100"/>
      <c r="C218" s="101" t="s">
        <v>756</v>
      </c>
      <c r="D218" s="100"/>
      <c r="E218" s="184">
        <v>6400</v>
      </c>
      <c r="F218" s="184">
        <v>6400</v>
      </c>
      <c r="G218" s="438">
        <v>7065</v>
      </c>
      <c r="H218" s="118">
        <v>7040</v>
      </c>
      <c r="I218" s="119">
        <f t="shared" si="44"/>
        <v>-25</v>
      </c>
      <c r="J218" s="120">
        <f t="shared" si="45"/>
        <v>1.0035511363636365</v>
      </c>
      <c r="K218" s="198">
        <v>7040</v>
      </c>
      <c r="L218" s="408">
        <v>7040</v>
      </c>
      <c r="M218" s="118">
        <f t="shared" si="57"/>
        <v>0</v>
      </c>
      <c r="N218" s="427">
        <v>7040</v>
      </c>
      <c r="O218" s="106">
        <v>44194</v>
      </c>
      <c r="P218" s="118">
        <f t="shared" si="58"/>
        <v>0</v>
      </c>
      <c r="Q218" s="150">
        <v>7040</v>
      </c>
      <c r="R218" s="401">
        <f t="shared" si="54"/>
        <v>0</v>
      </c>
      <c r="S218" s="207"/>
    </row>
    <row r="219" spans="1:29" ht="11.25" customHeight="1" x14ac:dyDescent="0.25">
      <c r="A219" s="100"/>
      <c r="B219" s="100"/>
      <c r="C219" s="101" t="s">
        <v>757</v>
      </c>
      <c r="D219" s="100"/>
      <c r="E219" s="184">
        <v>790.5</v>
      </c>
      <c r="F219" s="184">
        <v>688.78</v>
      </c>
      <c r="G219" s="121">
        <v>340.68</v>
      </c>
      <c r="H219" s="118">
        <v>850</v>
      </c>
      <c r="I219" s="119">
        <f t="shared" si="44"/>
        <v>509.32</v>
      </c>
      <c r="J219" s="120">
        <f t="shared" si="45"/>
        <v>0.40079999999999999</v>
      </c>
      <c r="K219" s="198">
        <v>850</v>
      </c>
      <c r="L219" s="408">
        <v>850</v>
      </c>
      <c r="M219" s="118">
        <f t="shared" si="57"/>
        <v>0</v>
      </c>
      <c r="N219" s="427">
        <v>850</v>
      </c>
      <c r="O219" s="106">
        <v>44194</v>
      </c>
      <c r="P219" s="118">
        <f t="shared" si="58"/>
        <v>0</v>
      </c>
      <c r="Q219" s="150">
        <v>850</v>
      </c>
      <c r="R219" s="401">
        <f t="shared" si="54"/>
        <v>0</v>
      </c>
      <c r="S219" s="207"/>
    </row>
    <row r="220" spans="1:29" ht="11.25" customHeight="1" x14ac:dyDescent="0.25">
      <c r="A220" s="100"/>
      <c r="B220" s="100"/>
      <c r="C220" s="101" t="s">
        <v>758</v>
      </c>
      <c r="D220" s="100"/>
      <c r="E220" s="184">
        <v>1108</v>
      </c>
      <c r="F220" s="184">
        <v>1020</v>
      </c>
      <c r="G220" s="121">
        <v>1020</v>
      </c>
      <c r="H220" s="118">
        <v>1120</v>
      </c>
      <c r="I220" s="119">
        <f t="shared" si="44"/>
        <v>100</v>
      </c>
      <c r="J220" s="120">
        <f t="shared" si="45"/>
        <v>0.9107142857142857</v>
      </c>
      <c r="K220" s="198">
        <v>1120</v>
      </c>
      <c r="L220" s="408">
        <v>1120</v>
      </c>
      <c r="M220" s="122">
        <f>K220-L220</f>
        <v>0</v>
      </c>
      <c r="N220" s="427">
        <v>1120</v>
      </c>
      <c r="O220" s="106">
        <v>44194</v>
      </c>
      <c r="P220" s="122">
        <f t="shared" si="58"/>
        <v>0</v>
      </c>
      <c r="Q220" s="150">
        <v>1120</v>
      </c>
      <c r="R220" s="401">
        <f t="shared" si="54"/>
        <v>0</v>
      </c>
      <c r="S220" s="207"/>
    </row>
    <row r="221" spans="1:29" ht="11.25" customHeight="1" thickBot="1" x14ac:dyDescent="0.3">
      <c r="A221" s="100"/>
      <c r="B221" s="100" t="s">
        <v>759</v>
      </c>
      <c r="C221" s="100"/>
      <c r="D221" s="100"/>
      <c r="E221" s="190">
        <f>SUM(E212:E220)</f>
        <v>22574.11</v>
      </c>
      <c r="F221" s="190">
        <f>SUM(F212:F220)</f>
        <v>26229.85</v>
      </c>
      <c r="G221" s="131">
        <f>SUM(G212:G220)</f>
        <v>24011.88</v>
      </c>
      <c r="H221" s="124">
        <f>SUM(H212:H220)</f>
        <v>27510</v>
      </c>
      <c r="I221" s="483">
        <f t="shared" si="44"/>
        <v>3498.119999999999</v>
      </c>
      <c r="J221" s="484">
        <f t="shared" si="45"/>
        <v>0.87284187568157034</v>
      </c>
      <c r="K221" s="400">
        <f>SUM(K212:K220)</f>
        <v>27510</v>
      </c>
      <c r="L221" s="417">
        <f>SUM(L212:L220)</f>
        <v>27510</v>
      </c>
      <c r="M221" s="113">
        <f>K221-L221</f>
        <v>0</v>
      </c>
      <c r="N221" s="431">
        <f>SUM(N212:N220)</f>
        <v>27510</v>
      </c>
      <c r="O221" s="106">
        <v>44194</v>
      </c>
      <c r="P221" s="124">
        <f t="shared" si="58"/>
        <v>0</v>
      </c>
      <c r="Q221" s="510">
        <f>SUM(Q212:Q220)</f>
        <v>27510</v>
      </c>
      <c r="R221" s="124">
        <f t="shared" si="54"/>
        <v>0</v>
      </c>
      <c r="S221" s="207"/>
    </row>
    <row r="222" spans="1:29" ht="11.25" customHeight="1" thickTop="1" x14ac:dyDescent="0.25">
      <c r="A222" s="115" t="s">
        <v>760</v>
      </c>
      <c r="B222" s="100"/>
      <c r="C222" s="100"/>
      <c r="D222" s="100"/>
      <c r="E222" s="187">
        <f>SUM(E211, E221)</f>
        <v>86038.069999999992</v>
      </c>
      <c r="F222" s="187">
        <f>SUM(F211, F221)</f>
        <v>90836.68</v>
      </c>
      <c r="G222" s="125">
        <f>SUM(G211, G221)</f>
        <v>82194.789999999994</v>
      </c>
      <c r="H222" s="126">
        <f>SUM(H211, H221)</f>
        <v>93365</v>
      </c>
      <c r="I222" s="119">
        <f t="shared" si="44"/>
        <v>11170.210000000006</v>
      </c>
      <c r="J222" s="120">
        <f t="shared" si="45"/>
        <v>0.88035977079205263</v>
      </c>
      <c r="K222" s="407">
        <f>SUM(K211, K221)</f>
        <v>98205</v>
      </c>
      <c r="L222" s="432">
        <f>SUM(L211, L221)</f>
        <v>101205</v>
      </c>
      <c r="M222" s="126">
        <f>K222-L222</f>
        <v>-3000</v>
      </c>
      <c r="N222" s="441">
        <f>SUM(N211, N221)</f>
        <v>97550</v>
      </c>
      <c r="O222" s="106">
        <v>44194</v>
      </c>
      <c r="P222" s="126">
        <f t="shared" si="58"/>
        <v>3655</v>
      </c>
      <c r="Q222" s="504">
        <f>SUM(Q211, Q221)</f>
        <v>97550</v>
      </c>
      <c r="R222" s="126">
        <f t="shared" si="54"/>
        <v>0</v>
      </c>
      <c r="S222" s="207"/>
    </row>
    <row r="223" spans="1:29" ht="11.25" customHeight="1" x14ac:dyDescent="0.25">
      <c r="A223" s="100"/>
      <c r="B223" s="100"/>
      <c r="C223" s="100"/>
      <c r="D223" s="100"/>
      <c r="E223" s="184"/>
      <c r="F223" s="184"/>
      <c r="G223" s="121"/>
      <c r="H223" s="118"/>
      <c r="I223" s="119"/>
      <c r="J223" s="120"/>
      <c r="K223" s="401"/>
      <c r="L223" s="401"/>
      <c r="M223" s="118"/>
      <c r="N223" s="401"/>
      <c r="O223" s="106"/>
      <c r="P223" s="118"/>
      <c r="Q223" s="401"/>
      <c r="R223" s="401"/>
      <c r="S223" s="207"/>
    </row>
    <row r="224" spans="1:29" ht="11.25" customHeight="1" x14ac:dyDescent="0.25">
      <c r="A224" s="100" t="s">
        <v>761</v>
      </c>
      <c r="B224" s="100"/>
      <c r="C224" s="100"/>
      <c r="D224" s="100"/>
      <c r="E224" s="184"/>
      <c r="F224" s="184"/>
      <c r="G224" s="121"/>
      <c r="H224" s="132"/>
      <c r="I224" s="119"/>
      <c r="J224" s="120"/>
      <c r="K224" s="402"/>
      <c r="L224" s="404"/>
      <c r="M224" s="118"/>
      <c r="N224" s="428"/>
      <c r="O224" s="106">
        <v>44187</v>
      </c>
      <c r="P224" s="118"/>
      <c r="Q224" s="405"/>
      <c r="R224" s="401"/>
      <c r="S224" s="207"/>
    </row>
    <row r="225" spans="1:19" ht="11.25" customHeight="1" x14ac:dyDescent="0.25">
      <c r="A225" s="100"/>
      <c r="B225" s="100" t="s">
        <v>762</v>
      </c>
      <c r="C225" s="100"/>
      <c r="D225" s="100"/>
      <c r="E225" s="184"/>
      <c r="F225" s="184"/>
      <c r="G225" s="121"/>
      <c r="H225" s="132"/>
      <c r="I225" s="119"/>
      <c r="J225" s="120"/>
      <c r="K225" s="402"/>
      <c r="L225" s="404"/>
      <c r="M225" s="118"/>
      <c r="N225" s="428"/>
      <c r="O225" s="106">
        <v>44187</v>
      </c>
      <c r="P225" s="118"/>
      <c r="Q225" s="405"/>
      <c r="R225" s="401"/>
      <c r="S225" s="207"/>
    </row>
    <row r="226" spans="1:19" ht="11.25" customHeight="1" x14ac:dyDescent="0.25">
      <c r="A226" s="100"/>
      <c r="B226" s="100"/>
      <c r="C226" s="101" t="s">
        <v>763</v>
      </c>
      <c r="D226" s="100"/>
      <c r="E226" s="184">
        <v>40</v>
      </c>
      <c r="F226" s="184">
        <v>132</v>
      </c>
      <c r="G226" s="121">
        <v>120</v>
      </c>
      <c r="H226" s="132">
        <v>400</v>
      </c>
      <c r="I226" s="119">
        <f t="shared" si="44"/>
        <v>280</v>
      </c>
      <c r="J226" s="120">
        <f t="shared" si="45"/>
        <v>0.3</v>
      </c>
      <c r="K226" s="402">
        <v>400</v>
      </c>
      <c r="L226" s="404">
        <v>400</v>
      </c>
      <c r="M226" s="118">
        <f t="shared" ref="M226:M229" si="59">K226-L226</f>
        <v>0</v>
      </c>
      <c r="N226" s="428">
        <v>400</v>
      </c>
      <c r="O226" s="106">
        <v>44187</v>
      </c>
      <c r="P226" s="118">
        <f t="shared" ref="P226:P232" si="60">L226-N226</f>
        <v>0</v>
      </c>
      <c r="Q226" s="405">
        <v>400</v>
      </c>
      <c r="R226" s="401">
        <f t="shared" si="54"/>
        <v>0</v>
      </c>
      <c r="S226" s="207"/>
    </row>
    <row r="227" spans="1:19" ht="11.25" customHeight="1" x14ac:dyDescent="0.25">
      <c r="A227" s="100"/>
      <c r="B227" s="100"/>
      <c r="C227" s="101" t="s">
        <v>764</v>
      </c>
      <c r="D227" s="100"/>
      <c r="E227" s="184">
        <v>3342.12</v>
      </c>
      <c r="F227" s="184">
        <v>7488.21</v>
      </c>
      <c r="G227" s="121">
        <v>400</v>
      </c>
      <c r="H227" s="132">
        <v>4000</v>
      </c>
      <c r="I227" s="119">
        <f t="shared" ref="I227:I290" si="61">H227-G227</f>
        <v>3600</v>
      </c>
      <c r="J227" s="120">
        <f t="shared" ref="J227:J290" si="62">IF((H227=0),"---",(G227/H227))</f>
        <v>0.1</v>
      </c>
      <c r="K227" s="402">
        <v>4000</v>
      </c>
      <c r="L227" s="404">
        <v>4000</v>
      </c>
      <c r="M227" s="118">
        <f t="shared" si="59"/>
        <v>0</v>
      </c>
      <c r="N227" s="428">
        <v>4000</v>
      </c>
      <c r="O227" s="106">
        <v>44187</v>
      </c>
      <c r="P227" s="118">
        <f t="shared" si="60"/>
        <v>0</v>
      </c>
      <c r="Q227" s="405">
        <v>4000</v>
      </c>
      <c r="R227" s="401">
        <f t="shared" si="54"/>
        <v>0</v>
      </c>
      <c r="S227" s="207"/>
    </row>
    <row r="228" spans="1:19" ht="11.25" customHeight="1" x14ac:dyDescent="0.25">
      <c r="A228" s="100"/>
      <c r="B228" s="100"/>
      <c r="C228" s="101" t="s">
        <v>765</v>
      </c>
      <c r="D228" s="100"/>
      <c r="E228" s="184">
        <v>0</v>
      </c>
      <c r="F228" s="184">
        <v>0</v>
      </c>
      <c r="G228" s="121">
        <v>0</v>
      </c>
      <c r="H228" s="132">
        <v>50</v>
      </c>
      <c r="I228" s="119">
        <f t="shared" si="61"/>
        <v>50</v>
      </c>
      <c r="J228" s="120">
        <f t="shared" si="62"/>
        <v>0</v>
      </c>
      <c r="K228" s="402">
        <v>50</v>
      </c>
      <c r="L228" s="404">
        <v>50</v>
      </c>
      <c r="M228" s="118">
        <f t="shared" si="59"/>
        <v>0</v>
      </c>
      <c r="N228" s="428">
        <v>50</v>
      </c>
      <c r="O228" s="106">
        <v>44187</v>
      </c>
      <c r="P228" s="118">
        <f t="shared" si="60"/>
        <v>0</v>
      </c>
      <c r="Q228" s="405">
        <v>50</v>
      </c>
      <c r="R228" s="401">
        <f t="shared" si="54"/>
        <v>0</v>
      </c>
      <c r="S228" s="207"/>
    </row>
    <row r="229" spans="1:19" ht="11.25" customHeight="1" x14ac:dyDescent="0.2">
      <c r="A229" s="100"/>
      <c r="B229" s="100"/>
      <c r="C229" s="101" t="s">
        <v>766</v>
      </c>
      <c r="D229" s="100"/>
      <c r="E229" s="184">
        <v>18255</v>
      </c>
      <c r="F229" s="184">
        <v>17030</v>
      </c>
      <c r="G229" s="438">
        <v>11480</v>
      </c>
      <c r="H229" s="132">
        <v>19000</v>
      </c>
      <c r="I229" s="119">
        <f t="shared" si="61"/>
        <v>7520</v>
      </c>
      <c r="J229" s="120">
        <f t="shared" si="62"/>
        <v>0.60421052631578942</v>
      </c>
      <c r="K229" s="402">
        <v>19000</v>
      </c>
      <c r="L229" s="404">
        <v>19000</v>
      </c>
      <c r="M229" s="118">
        <f t="shared" si="59"/>
        <v>0</v>
      </c>
      <c r="N229" s="428">
        <v>19000</v>
      </c>
      <c r="O229" s="106">
        <v>44187</v>
      </c>
      <c r="P229" s="118">
        <f t="shared" si="60"/>
        <v>0</v>
      </c>
      <c r="Q229" s="405">
        <v>19000</v>
      </c>
      <c r="R229" s="401">
        <f t="shared" si="54"/>
        <v>0</v>
      </c>
      <c r="S229" s="207"/>
    </row>
    <row r="230" spans="1:19" ht="11.25" customHeight="1" x14ac:dyDescent="0.25">
      <c r="A230" s="100"/>
      <c r="B230" s="100"/>
      <c r="C230" s="101" t="s">
        <v>767</v>
      </c>
      <c r="D230" s="100"/>
      <c r="E230" s="184">
        <v>2000</v>
      </c>
      <c r="F230" s="184"/>
      <c r="G230" s="121">
        <v>0</v>
      </c>
      <c r="H230" s="118">
        <v>0</v>
      </c>
      <c r="I230" s="119">
        <f>H230-G230</f>
        <v>0</v>
      </c>
      <c r="J230" s="120" t="str">
        <f>IF((H230=0),"---",(G230/H230))</f>
        <v>---</v>
      </c>
      <c r="K230" s="402">
        <v>0</v>
      </c>
      <c r="L230" s="404">
        <v>0</v>
      </c>
      <c r="M230" s="122">
        <f>K230-L230</f>
        <v>0</v>
      </c>
      <c r="N230" s="428">
        <v>0</v>
      </c>
      <c r="O230" s="106">
        <v>44187</v>
      </c>
      <c r="P230" s="118">
        <f t="shared" si="60"/>
        <v>0</v>
      </c>
      <c r="Q230" s="405">
        <v>0</v>
      </c>
      <c r="R230" s="401">
        <f t="shared" si="54"/>
        <v>0</v>
      </c>
      <c r="S230" s="207"/>
    </row>
    <row r="231" spans="1:19" ht="11.25" customHeight="1" thickBot="1" x14ac:dyDescent="0.3">
      <c r="A231" s="100"/>
      <c r="B231" s="100" t="s">
        <v>768</v>
      </c>
      <c r="C231" s="100"/>
      <c r="D231" s="100"/>
      <c r="E231" s="190">
        <f>SUM(E225:E230)</f>
        <v>23637.119999999999</v>
      </c>
      <c r="F231" s="190">
        <f>SUM(F225:F230)</f>
        <v>24650.21</v>
      </c>
      <c r="G231" s="131">
        <f>SUM(G225:G230)</f>
        <v>12000</v>
      </c>
      <c r="H231" s="124">
        <f>SUM(H225:H230)</f>
        <v>23450</v>
      </c>
      <c r="I231" s="483">
        <f t="shared" si="61"/>
        <v>11450</v>
      </c>
      <c r="J231" s="484">
        <f t="shared" si="62"/>
        <v>0.51172707889125801</v>
      </c>
      <c r="K231" s="400">
        <f>SUM(K225:K230)</f>
        <v>23450</v>
      </c>
      <c r="L231" s="417">
        <f>SUM(L225:L230)</f>
        <v>23450</v>
      </c>
      <c r="M231" s="113">
        <f>K231-L231</f>
        <v>0</v>
      </c>
      <c r="N231" s="431">
        <f>SUM(N225:N230)</f>
        <v>23450</v>
      </c>
      <c r="O231" s="106">
        <v>44187</v>
      </c>
      <c r="P231" s="124">
        <f t="shared" si="60"/>
        <v>0</v>
      </c>
      <c r="Q231" s="510">
        <f>SUM(Q225:Q230)</f>
        <v>23450</v>
      </c>
      <c r="R231" s="124">
        <f t="shared" si="54"/>
        <v>0</v>
      </c>
      <c r="S231" s="207"/>
    </row>
    <row r="232" spans="1:19" ht="11.25" customHeight="1" thickTop="1" x14ac:dyDescent="0.25">
      <c r="A232" s="115" t="s">
        <v>769</v>
      </c>
      <c r="B232" s="100"/>
      <c r="C232" s="100"/>
      <c r="D232" s="100"/>
      <c r="E232" s="182">
        <f>SUM(E231)</f>
        <v>23637.119999999999</v>
      </c>
      <c r="F232" s="182">
        <f>SUM(F231)</f>
        <v>24650.21</v>
      </c>
      <c r="G232" s="117">
        <f>SUM(G231)</f>
        <v>12000</v>
      </c>
      <c r="H232" s="118">
        <f>SUM(H231)</f>
        <v>23450</v>
      </c>
      <c r="I232" s="119">
        <f t="shared" si="61"/>
        <v>11450</v>
      </c>
      <c r="J232" s="120">
        <f t="shared" si="62"/>
        <v>0.51172707889125801</v>
      </c>
      <c r="K232" s="198">
        <f>SUM(K231)</f>
        <v>23450</v>
      </c>
      <c r="L232" s="408">
        <f>SUM(L231)</f>
        <v>23450</v>
      </c>
      <c r="M232" s="126">
        <f>K232-L232</f>
        <v>0</v>
      </c>
      <c r="N232" s="427">
        <f>SUM(N231)</f>
        <v>23450</v>
      </c>
      <c r="O232" s="106">
        <v>44187</v>
      </c>
      <c r="P232" s="126">
        <f t="shared" si="60"/>
        <v>0</v>
      </c>
      <c r="Q232" s="150">
        <f>SUM(Q231)</f>
        <v>23450</v>
      </c>
      <c r="R232" s="118">
        <f t="shared" si="54"/>
        <v>0</v>
      </c>
      <c r="S232" s="207"/>
    </row>
    <row r="233" spans="1:19" ht="11.25" customHeight="1" x14ac:dyDescent="0.25">
      <c r="A233" s="100"/>
      <c r="B233" s="100"/>
      <c r="C233" s="100"/>
      <c r="D233" s="100"/>
      <c r="E233" s="183"/>
      <c r="F233" s="183"/>
      <c r="G233" s="117"/>
      <c r="H233" s="118"/>
      <c r="I233" s="119"/>
      <c r="J233" s="120"/>
      <c r="K233" s="118"/>
      <c r="L233" s="118"/>
      <c r="M233" s="118"/>
      <c r="N233" s="118"/>
      <c r="O233" s="106"/>
      <c r="P233" s="118"/>
      <c r="Q233" s="118"/>
      <c r="R233" s="118">
        <f t="shared" si="54"/>
        <v>0</v>
      </c>
      <c r="S233" s="207"/>
    </row>
    <row r="234" spans="1:19" ht="11.25" customHeight="1" x14ac:dyDescent="0.25">
      <c r="A234" s="100" t="s">
        <v>770</v>
      </c>
      <c r="B234" s="100"/>
      <c r="C234" s="100"/>
      <c r="D234" s="100"/>
      <c r="E234" s="183"/>
      <c r="F234" s="183"/>
      <c r="G234" s="117"/>
      <c r="H234" s="118"/>
      <c r="I234" s="119"/>
      <c r="J234" s="120"/>
      <c r="K234" s="198"/>
      <c r="L234" s="408"/>
      <c r="M234" s="118"/>
      <c r="N234" s="427"/>
      <c r="O234" s="106">
        <v>44180</v>
      </c>
      <c r="P234" s="118"/>
      <c r="Q234" s="150"/>
      <c r="R234" s="118"/>
      <c r="S234" s="207"/>
    </row>
    <row r="235" spans="1:19" ht="11.25" customHeight="1" x14ac:dyDescent="0.25">
      <c r="A235" s="100"/>
      <c r="B235" s="100" t="s">
        <v>771</v>
      </c>
      <c r="C235" s="100"/>
      <c r="D235" s="100"/>
      <c r="E235" s="183"/>
      <c r="F235" s="183"/>
      <c r="G235" s="117"/>
      <c r="H235" s="118"/>
      <c r="I235" s="119"/>
      <c r="J235" s="120"/>
      <c r="K235" s="198"/>
      <c r="L235" s="408"/>
      <c r="M235" s="118"/>
      <c r="N235" s="427"/>
      <c r="O235" s="106">
        <v>44180</v>
      </c>
      <c r="P235" s="118"/>
      <c r="Q235" s="150"/>
      <c r="R235" s="118"/>
      <c r="S235" s="207"/>
    </row>
    <row r="236" spans="1:19" ht="11.25" customHeight="1" x14ac:dyDescent="0.25">
      <c r="A236" s="100"/>
      <c r="B236" s="100"/>
      <c r="C236" s="101" t="s">
        <v>772</v>
      </c>
      <c r="D236" s="100"/>
      <c r="E236" s="184">
        <v>37093</v>
      </c>
      <c r="F236" s="184">
        <v>34062</v>
      </c>
      <c r="G236" s="121">
        <v>40768</v>
      </c>
      <c r="H236" s="122">
        <v>35115</v>
      </c>
      <c r="I236" s="119">
        <f t="shared" si="61"/>
        <v>-5653</v>
      </c>
      <c r="J236" s="120">
        <f t="shared" si="62"/>
        <v>1.1609853339028906</v>
      </c>
      <c r="K236" s="402">
        <v>49776</v>
      </c>
      <c r="L236" s="404">
        <v>49776</v>
      </c>
      <c r="M236" s="122">
        <f>K236-L236</f>
        <v>0</v>
      </c>
      <c r="N236" s="428">
        <v>49776</v>
      </c>
      <c r="O236" s="106">
        <v>44180</v>
      </c>
      <c r="P236" s="118">
        <f>L236-N236</f>
        <v>0</v>
      </c>
      <c r="Q236" s="405">
        <v>49776</v>
      </c>
      <c r="R236" s="401">
        <f t="shared" si="54"/>
        <v>0</v>
      </c>
      <c r="S236" s="207"/>
    </row>
    <row r="237" spans="1:19" ht="11.25" customHeight="1" thickBot="1" x14ac:dyDescent="0.3">
      <c r="A237" s="100"/>
      <c r="B237" s="100" t="s">
        <v>773</v>
      </c>
      <c r="C237" s="100"/>
      <c r="D237" s="100"/>
      <c r="E237" s="190">
        <f>SUM(E235:E236)</f>
        <v>37093</v>
      </c>
      <c r="F237" s="190">
        <f>SUM(F235:F236)</f>
        <v>34062</v>
      </c>
      <c r="G237" s="131">
        <f>SUM(G235:G236)</f>
        <v>40768</v>
      </c>
      <c r="H237" s="124">
        <f>SUM(H235:H236)</f>
        <v>35115</v>
      </c>
      <c r="I237" s="483">
        <f t="shared" si="61"/>
        <v>-5653</v>
      </c>
      <c r="J237" s="484">
        <f t="shared" si="62"/>
        <v>1.1609853339028906</v>
      </c>
      <c r="K237" s="400">
        <f>SUM(K235:K236)</f>
        <v>49776</v>
      </c>
      <c r="L237" s="417">
        <f>SUM(L235:L236)</f>
        <v>49776</v>
      </c>
      <c r="M237" s="113">
        <f>K237-L237</f>
        <v>0</v>
      </c>
      <c r="N237" s="431">
        <f>SUM(N235:N236)</f>
        <v>49776</v>
      </c>
      <c r="O237" s="106">
        <v>44180</v>
      </c>
      <c r="P237" s="124">
        <f>L237-N237</f>
        <v>0</v>
      </c>
      <c r="Q237" s="510">
        <f>SUM(Q235:Q236)</f>
        <v>49776</v>
      </c>
      <c r="R237" s="124">
        <f t="shared" si="54"/>
        <v>0</v>
      </c>
      <c r="S237" s="207"/>
    </row>
    <row r="238" spans="1:19" ht="11.25" customHeight="1" thickTop="1" x14ac:dyDescent="0.25">
      <c r="A238" s="115" t="s">
        <v>774</v>
      </c>
      <c r="B238" s="100"/>
      <c r="C238" s="100"/>
      <c r="D238" s="100"/>
      <c r="E238" s="187">
        <f>SUM(E237)</f>
        <v>37093</v>
      </c>
      <c r="F238" s="187">
        <f>SUM(F237)</f>
        <v>34062</v>
      </c>
      <c r="G238" s="125">
        <f>SUM(G237)</f>
        <v>40768</v>
      </c>
      <c r="H238" s="126">
        <f>SUM(H237)</f>
        <v>35115</v>
      </c>
      <c r="I238" s="119">
        <f t="shared" si="61"/>
        <v>-5653</v>
      </c>
      <c r="J238" s="120">
        <f t="shared" si="62"/>
        <v>1.1609853339028906</v>
      </c>
      <c r="K238" s="407">
        <f>SUM(K237)</f>
        <v>49776</v>
      </c>
      <c r="L238" s="432">
        <f>SUM(L237)</f>
        <v>49776</v>
      </c>
      <c r="M238" s="126">
        <f>K238-L238</f>
        <v>0</v>
      </c>
      <c r="N238" s="441">
        <f>SUM(N237)</f>
        <v>49776</v>
      </c>
      <c r="O238" s="106">
        <v>44180</v>
      </c>
      <c r="P238" s="126">
        <f>L238-N238</f>
        <v>0</v>
      </c>
      <c r="Q238" s="504">
        <f>SUM(Q237)</f>
        <v>49776</v>
      </c>
      <c r="R238" s="126">
        <f t="shared" si="54"/>
        <v>0</v>
      </c>
      <c r="S238" s="207"/>
    </row>
    <row r="239" spans="1:19" ht="11.25" customHeight="1" x14ac:dyDescent="0.25">
      <c r="A239" s="100"/>
      <c r="B239" s="100"/>
      <c r="C239" s="100"/>
      <c r="D239" s="100"/>
      <c r="E239" s="183"/>
      <c r="F239" s="183"/>
      <c r="G239" s="117"/>
      <c r="H239" s="118"/>
      <c r="I239" s="119"/>
      <c r="J239" s="120"/>
      <c r="K239" s="118"/>
      <c r="L239" s="118"/>
      <c r="M239" s="118"/>
      <c r="N239" s="118"/>
      <c r="O239" s="106"/>
      <c r="P239" s="118"/>
      <c r="Q239" s="118"/>
      <c r="R239" s="118"/>
      <c r="S239" s="207"/>
    </row>
    <row r="240" spans="1:19" ht="11.25" customHeight="1" x14ac:dyDescent="0.25">
      <c r="A240" s="100" t="s">
        <v>775</v>
      </c>
      <c r="B240" s="100"/>
      <c r="C240" s="100"/>
      <c r="D240" s="100"/>
      <c r="E240" s="183"/>
      <c r="F240" s="183"/>
      <c r="G240" s="117"/>
      <c r="H240" s="118"/>
      <c r="I240" s="119"/>
      <c r="J240" s="120"/>
      <c r="K240" s="198"/>
      <c r="L240" s="408"/>
      <c r="M240" s="118"/>
      <c r="N240" s="427"/>
      <c r="O240" s="106">
        <v>44145</v>
      </c>
      <c r="P240" s="118"/>
      <c r="Q240" s="150"/>
      <c r="R240" s="118"/>
      <c r="S240" s="207"/>
    </row>
    <row r="241" spans="1:19" ht="11.25" customHeight="1" x14ac:dyDescent="0.25">
      <c r="A241" s="100"/>
      <c r="B241" s="100" t="s">
        <v>776</v>
      </c>
      <c r="C241" s="100"/>
      <c r="D241" s="100"/>
      <c r="E241" s="183"/>
      <c r="F241" s="183"/>
      <c r="G241" s="117"/>
      <c r="H241" s="118"/>
      <c r="I241" s="119"/>
      <c r="J241" s="120"/>
      <c r="K241" s="198"/>
      <c r="L241" s="408"/>
      <c r="M241" s="118"/>
      <c r="N241" s="427"/>
      <c r="O241" s="106">
        <v>44145</v>
      </c>
      <c r="P241" s="118"/>
      <c r="Q241" s="150"/>
      <c r="R241" s="118"/>
      <c r="S241" s="207"/>
    </row>
    <row r="242" spans="1:19" ht="11.25" customHeight="1" thickBot="1" x14ac:dyDescent="0.25">
      <c r="A242" s="100"/>
      <c r="B242" s="100"/>
      <c r="C242" s="101" t="s">
        <v>777</v>
      </c>
      <c r="D242" s="100"/>
      <c r="E242" s="184">
        <v>3711</v>
      </c>
      <c r="F242" s="184">
        <v>3833</v>
      </c>
      <c r="G242" s="489">
        <v>7706</v>
      </c>
      <c r="H242" s="122">
        <v>3833</v>
      </c>
      <c r="I242" s="119">
        <f t="shared" si="61"/>
        <v>-3873</v>
      </c>
      <c r="J242" s="120">
        <f t="shared" si="62"/>
        <v>2.0104356900600053</v>
      </c>
      <c r="K242" s="410">
        <v>3833</v>
      </c>
      <c r="L242" s="418">
        <v>3833</v>
      </c>
      <c r="M242" s="122">
        <f>K242-L242</f>
        <v>0</v>
      </c>
      <c r="N242" s="430">
        <v>3833</v>
      </c>
      <c r="O242" s="106">
        <v>44145</v>
      </c>
      <c r="P242" s="118">
        <f>L242-N242</f>
        <v>0</v>
      </c>
      <c r="Q242" s="512">
        <v>3833</v>
      </c>
      <c r="R242" s="401">
        <f t="shared" si="54"/>
        <v>0</v>
      </c>
      <c r="S242" s="207"/>
    </row>
    <row r="243" spans="1:19" ht="11.25" customHeight="1" thickBot="1" x14ac:dyDescent="0.3">
      <c r="A243" s="100"/>
      <c r="B243" s="100" t="s">
        <v>778</v>
      </c>
      <c r="C243" s="100"/>
      <c r="D243" s="100"/>
      <c r="E243" s="190">
        <f>SUM(E241:E242)</f>
        <v>3711</v>
      </c>
      <c r="F243" s="190">
        <f>SUM(F241:F242)</f>
        <v>3833</v>
      </c>
      <c r="G243" s="131">
        <f>SUM(G241:G242)</f>
        <v>7706</v>
      </c>
      <c r="H243" s="124">
        <f>SUM(H241:H242)</f>
        <v>3833</v>
      </c>
      <c r="I243" s="483">
        <f t="shared" si="61"/>
        <v>-3873</v>
      </c>
      <c r="J243" s="484">
        <f t="shared" si="62"/>
        <v>2.0104356900600053</v>
      </c>
      <c r="K243" s="400">
        <f>SUM(K241:K242)</f>
        <v>3833</v>
      </c>
      <c r="L243" s="417">
        <f>SUM(L241:L242)</f>
        <v>3833</v>
      </c>
      <c r="M243" s="113">
        <f>K243-L243</f>
        <v>0</v>
      </c>
      <c r="N243" s="431">
        <f>SUM(N241:N242)</f>
        <v>3833</v>
      </c>
      <c r="O243" s="106">
        <v>44145</v>
      </c>
      <c r="P243" s="124">
        <f>L243-N243</f>
        <v>0</v>
      </c>
      <c r="Q243" s="510">
        <f>SUM(Q241:Q242)</f>
        <v>3833</v>
      </c>
      <c r="R243" s="124">
        <f t="shared" si="54"/>
        <v>0</v>
      </c>
      <c r="S243" s="207"/>
    </row>
    <row r="244" spans="1:19" ht="11.25" customHeight="1" thickTop="1" x14ac:dyDescent="0.25">
      <c r="A244" s="115" t="s">
        <v>779</v>
      </c>
      <c r="B244" s="100"/>
      <c r="C244" s="100"/>
      <c r="D244" s="100"/>
      <c r="E244" s="187">
        <f>SUM(E243)</f>
        <v>3711</v>
      </c>
      <c r="F244" s="187">
        <f>SUM(F243)</f>
        <v>3833</v>
      </c>
      <c r="G244" s="125">
        <f>SUM(G243)</f>
        <v>7706</v>
      </c>
      <c r="H244" s="126">
        <f>SUM(H243)</f>
        <v>3833</v>
      </c>
      <c r="I244" s="119">
        <f t="shared" si="61"/>
        <v>-3873</v>
      </c>
      <c r="J244" s="120">
        <f t="shared" si="62"/>
        <v>2.0104356900600053</v>
      </c>
      <c r="K244" s="407">
        <f>SUM(K243)</f>
        <v>3833</v>
      </c>
      <c r="L244" s="432">
        <f>SUM(L243)</f>
        <v>3833</v>
      </c>
      <c r="M244" s="126">
        <f>K244-L244</f>
        <v>0</v>
      </c>
      <c r="N244" s="441">
        <f>SUM(N243)</f>
        <v>3833</v>
      </c>
      <c r="O244" s="106">
        <v>44145</v>
      </c>
      <c r="P244" s="126">
        <f>L244-N244</f>
        <v>0</v>
      </c>
      <c r="Q244" s="504">
        <f>SUM(Q243)</f>
        <v>3833</v>
      </c>
      <c r="R244" s="126">
        <f t="shared" si="54"/>
        <v>0</v>
      </c>
      <c r="S244" s="207"/>
    </row>
    <row r="245" spans="1:19" ht="11.25" customHeight="1" x14ac:dyDescent="0.25">
      <c r="A245" s="100"/>
      <c r="B245" s="100"/>
      <c r="C245" s="100"/>
      <c r="D245" s="100"/>
      <c r="E245" s="184"/>
      <c r="F245" s="184"/>
      <c r="G245" s="121"/>
      <c r="H245" s="118"/>
      <c r="I245" s="119"/>
      <c r="J245" s="120"/>
      <c r="K245" s="401"/>
      <c r="L245" s="401"/>
      <c r="M245" s="118"/>
      <c r="N245" s="401"/>
      <c r="O245" s="106"/>
      <c r="P245" s="118"/>
      <c r="Q245" s="401"/>
      <c r="R245" s="401"/>
      <c r="S245" s="207"/>
    </row>
    <row r="246" spans="1:19" ht="11.25" customHeight="1" x14ac:dyDescent="0.25">
      <c r="A246" s="100" t="s">
        <v>780</v>
      </c>
      <c r="B246" s="100"/>
      <c r="C246" s="100"/>
      <c r="D246" s="100"/>
      <c r="E246" s="184"/>
      <c r="F246" s="184"/>
      <c r="G246" s="121"/>
      <c r="H246" s="118"/>
      <c r="I246" s="119"/>
      <c r="J246" s="120"/>
      <c r="K246" s="402"/>
      <c r="L246" s="404"/>
      <c r="M246" s="118"/>
      <c r="N246" s="428"/>
      <c r="O246" s="106">
        <v>44159</v>
      </c>
      <c r="P246" s="118"/>
      <c r="Q246" s="405"/>
      <c r="R246" s="401"/>
      <c r="S246" s="207"/>
    </row>
    <row r="247" spans="1:19" ht="11.25" customHeight="1" x14ac:dyDescent="0.25">
      <c r="A247" s="100"/>
      <c r="B247" s="100" t="s">
        <v>781</v>
      </c>
      <c r="C247" s="100"/>
      <c r="D247" s="100"/>
      <c r="E247" s="184"/>
      <c r="F247" s="184"/>
      <c r="G247" s="121"/>
      <c r="H247" s="118"/>
      <c r="I247" s="119"/>
      <c r="J247" s="120"/>
      <c r="K247" s="402"/>
      <c r="L247" s="404"/>
      <c r="M247" s="118"/>
      <c r="N247" s="428"/>
      <c r="O247" s="106">
        <v>44159</v>
      </c>
      <c r="P247" s="118"/>
      <c r="Q247" s="405"/>
      <c r="R247" s="401"/>
      <c r="S247" s="207"/>
    </row>
    <row r="248" spans="1:19" ht="11.25" customHeight="1" x14ac:dyDescent="0.2">
      <c r="A248" s="100"/>
      <c r="B248" s="100"/>
      <c r="C248" s="101" t="s">
        <v>782</v>
      </c>
      <c r="D248" s="100"/>
      <c r="E248" s="184">
        <v>1005.82</v>
      </c>
      <c r="F248" s="184">
        <v>930.22</v>
      </c>
      <c r="G248" s="437">
        <v>715.88</v>
      </c>
      <c r="H248" s="134">
        <v>1562</v>
      </c>
      <c r="I248" s="119">
        <f t="shared" si="61"/>
        <v>846.12</v>
      </c>
      <c r="J248" s="120">
        <f t="shared" si="62"/>
        <v>0.45830985915492956</v>
      </c>
      <c r="K248" s="405">
        <v>1562</v>
      </c>
      <c r="L248" s="501">
        <v>1562</v>
      </c>
      <c r="M248" s="150">
        <f t="shared" ref="M248:M255" si="63">K248-L248</f>
        <v>0</v>
      </c>
      <c r="N248" s="405">
        <v>1339</v>
      </c>
      <c r="O248" s="106">
        <v>44159</v>
      </c>
      <c r="P248" s="118">
        <f t="shared" ref="P248:P258" si="64">L248-N248</f>
        <v>223</v>
      </c>
      <c r="Q248" s="405">
        <v>1339</v>
      </c>
      <c r="R248" s="401">
        <f t="shared" si="54"/>
        <v>0</v>
      </c>
      <c r="S248" s="207"/>
    </row>
    <row r="249" spans="1:19" ht="11.25" customHeight="1" x14ac:dyDescent="0.25">
      <c r="A249" s="100"/>
      <c r="B249" s="100"/>
      <c r="C249" s="101" t="s">
        <v>783</v>
      </c>
      <c r="D249" s="100"/>
      <c r="E249" s="184">
        <v>0</v>
      </c>
      <c r="F249" s="184">
        <v>0</v>
      </c>
      <c r="G249" s="121">
        <v>0</v>
      </c>
      <c r="H249" s="134">
        <v>25</v>
      </c>
      <c r="I249" s="119">
        <f t="shared" si="61"/>
        <v>25</v>
      </c>
      <c r="J249" s="120">
        <f t="shared" si="62"/>
        <v>0</v>
      </c>
      <c r="K249" s="402">
        <v>25</v>
      </c>
      <c r="L249" s="440">
        <v>25</v>
      </c>
      <c r="M249" s="118">
        <f t="shared" si="63"/>
        <v>0</v>
      </c>
      <c r="N249" s="453">
        <v>25</v>
      </c>
      <c r="O249" s="106">
        <v>44159</v>
      </c>
      <c r="P249" s="118">
        <f t="shared" si="64"/>
        <v>0</v>
      </c>
      <c r="Q249" s="501">
        <v>25</v>
      </c>
      <c r="R249" s="401">
        <f t="shared" si="54"/>
        <v>0</v>
      </c>
      <c r="S249" s="207"/>
    </row>
    <row r="250" spans="1:19" ht="11.25" customHeight="1" x14ac:dyDescent="0.2">
      <c r="A250" s="100"/>
      <c r="B250" s="100"/>
      <c r="C250" s="101" t="s">
        <v>784</v>
      </c>
      <c r="D250" s="100"/>
      <c r="E250" s="184">
        <v>105</v>
      </c>
      <c r="F250" s="184">
        <v>50</v>
      </c>
      <c r="G250" s="438">
        <v>120</v>
      </c>
      <c r="H250" s="134">
        <v>175</v>
      </c>
      <c r="I250" s="119">
        <f t="shared" si="61"/>
        <v>55</v>
      </c>
      <c r="J250" s="120">
        <f t="shared" si="62"/>
        <v>0.68571428571428572</v>
      </c>
      <c r="K250" s="402">
        <v>175</v>
      </c>
      <c r="L250" s="440">
        <v>175</v>
      </c>
      <c r="M250" s="118">
        <f t="shared" si="63"/>
        <v>0</v>
      </c>
      <c r="N250" s="453">
        <v>175</v>
      </c>
      <c r="O250" s="106">
        <v>44159</v>
      </c>
      <c r="P250" s="118">
        <f t="shared" si="64"/>
        <v>0</v>
      </c>
      <c r="Q250" s="501">
        <v>175</v>
      </c>
      <c r="R250" s="401">
        <f t="shared" si="54"/>
        <v>0</v>
      </c>
      <c r="S250" s="207"/>
    </row>
    <row r="251" spans="1:19" ht="11.25" customHeight="1" x14ac:dyDescent="0.25">
      <c r="A251" s="100"/>
      <c r="B251" s="100"/>
      <c r="C251" s="101" t="s">
        <v>785</v>
      </c>
      <c r="D251" s="100"/>
      <c r="E251" s="184">
        <v>0</v>
      </c>
      <c r="F251" s="184">
        <v>29.99</v>
      </c>
      <c r="G251" s="121">
        <v>0</v>
      </c>
      <c r="H251" s="134">
        <v>25</v>
      </c>
      <c r="I251" s="119">
        <f t="shared" si="61"/>
        <v>25</v>
      </c>
      <c r="J251" s="120">
        <f t="shared" si="62"/>
        <v>0</v>
      </c>
      <c r="K251" s="402">
        <v>25</v>
      </c>
      <c r="L251" s="440">
        <v>25</v>
      </c>
      <c r="M251" s="118">
        <f t="shared" si="63"/>
        <v>0</v>
      </c>
      <c r="N251" s="453">
        <v>25</v>
      </c>
      <c r="O251" s="106">
        <v>44159</v>
      </c>
      <c r="P251" s="118">
        <f t="shared" si="64"/>
        <v>0</v>
      </c>
      <c r="Q251" s="501">
        <v>25</v>
      </c>
      <c r="R251" s="401">
        <f t="shared" si="54"/>
        <v>0</v>
      </c>
      <c r="S251" s="207"/>
    </row>
    <row r="252" spans="1:19" ht="11.25" customHeight="1" x14ac:dyDescent="0.25">
      <c r="A252" s="100"/>
      <c r="B252" s="100"/>
      <c r="C252" s="101" t="s">
        <v>786</v>
      </c>
      <c r="D252" s="100"/>
      <c r="E252" s="184">
        <v>0</v>
      </c>
      <c r="F252" s="184">
        <v>0</v>
      </c>
      <c r="G252" s="121">
        <v>0</v>
      </c>
      <c r="H252" s="134">
        <v>11</v>
      </c>
      <c r="I252" s="119">
        <f t="shared" si="61"/>
        <v>11</v>
      </c>
      <c r="J252" s="120">
        <f t="shared" si="62"/>
        <v>0</v>
      </c>
      <c r="K252" s="402">
        <v>11</v>
      </c>
      <c r="L252" s="440">
        <v>11</v>
      </c>
      <c r="M252" s="118">
        <f t="shared" si="63"/>
        <v>0</v>
      </c>
      <c r="N252" s="453">
        <v>11</v>
      </c>
      <c r="O252" s="106">
        <v>44159</v>
      </c>
      <c r="P252" s="118">
        <f t="shared" si="64"/>
        <v>0</v>
      </c>
      <c r="Q252" s="501">
        <v>11</v>
      </c>
      <c r="R252" s="401">
        <f t="shared" si="54"/>
        <v>0</v>
      </c>
      <c r="S252" s="207"/>
    </row>
    <row r="253" spans="1:19" ht="11.25" customHeight="1" x14ac:dyDescent="0.25">
      <c r="A253" s="100"/>
      <c r="B253" s="100"/>
      <c r="C253" s="101" t="s">
        <v>787</v>
      </c>
      <c r="D253" s="100"/>
      <c r="E253" s="184">
        <v>0</v>
      </c>
      <c r="F253" s="184">
        <v>0</v>
      </c>
      <c r="G253" s="121">
        <v>0</v>
      </c>
      <c r="H253" s="134">
        <v>0</v>
      </c>
      <c r="I253" s="119">
        <f t="shared" si="61"/>
        <v>0</v>
      </c>
      <c r="J253" s="120" t="str">
        <f t="shared" si="62"/>
        <v>---</v>
      </c>
      <c r="K253" s="402">
        <v>0</v>
      </c>
      <c r="L253" s="440">
        <v>0</v>
      </c>
      <c r="M253" s="118">
        <f t="shared" si="63"/>
        <v>0</v>
      </c>
      <c r="N253" s="453">
        <v>0</v>
      </c>
      <c r="O253" s="106">
        <v>44159</v>
      </c>
      <c r="P253" s="118">
        <f t="shared" si="64"/>
        <v>0</v>
      </c>
      <c r="Q253" s="501">
        <v>0</v>
      </c>
      <c r="R253" s="401">
        <f t="shared" si="54"/>
        <v>0</v>
      </c>
      <c r="S253" s="207"/>
    </row>
    <row r="254" spans="1:19" ht="11.25" customHeight="1" x14ac:dyDescent="0.2">
      <c r="A254" s="100"/>
      <c r="B254" s="100"/>
      <c r="C254" s="101" t="s">
        <v>788</v>
      </c>
      <c r="D254" s="100"/>
      <c r="E254" s="184">
        <v>758.2</v>
      </c>
      <c r="F254" s="184">
        <v>723.53300000000002</v>
      </c>
      <c r="G254" s="437">
        <v>236.31</v>
      </c>
      <c r="H254" s="134">
        <v>227</v>
      </c>
      <c r="I254" s="119">
        <f t="shared" si="61"/>
        <v>-9.3100000000000023</v>
      </c>
      <c r="J254" s="120">
        <f t="shared" si="62"/>
        <v>1.0410132158590308</v>
      </c>
      <c r="K254" s="402">
        <v>300</v>
      </c>
      <c r="L254" s="440">
        <v>300</v>
      </c>
      <c r="M254" s="118">
        <f t="shared" si="63"/>
        <v>0</v>
      </c>
      <c r="N254" s="453">
        <v>300</v>
      </c>
      <c r="O254" s="106">
        <v>44159</v>
      </c>
      <c r="P254" s="118">
        <f t="shared" si="64"/>
        <v>0</v>
      </c>
      <c r="Q254" s="501">
        <v>227</v>
      </c>
      <c r="R254" s="401">
        <f t="shared" si="54"/>
        <v>73</v>
      </c>
      <c r="S254" s="207"/>
    </row>
    <row r="255" spans="1:19" ht="11.25" customHeight="1" x14ac:dyDescent="0.25">
      <c r="A255" s="100"/>
      <c r="B255" s="100"/>
      <c r="C255" s="101" t="s">
        <v>789</v>
      </c>
      <c r="D255" s="100"/>
      <c r="E255" s="184">
        <v>17.32</v>
      </c>
      <c r="F255" s="184">
        <v>77.84</v>
      </c>
      <c r="G255" s="121">
        <v>0</v>
      </c>
      <c r="H255" s="134">
        <v>100</v>
      </c>
      <c r="I255" s="119">
        <f t="shared" si="61"/>
        <v>100</v>
      </c>
      <c r="J255" s="120">
        <f t="shared" si="62"/>
        <v>0</v>
      </c>
      <c r="K255" s="402">
        <v>100</v>
      </c>
      <c r="L255" s="440">
        <v>100</v>
      </c>
      <c r="M255" s="118">
        <f t="shared" si="63"/>
        <v>0</v>
      </c>
      <c r="N255" s="453">
        <v>100</v>
      </c>
      <c r="O255" s="106">
        <v>44159</v>
      </c>
      <c r="P255" s="118"/>
      <c r="Q255" s="501">
        <v>100</v>
      </c>
      <c r="R255" s="401">
        <f t="shared" si="54"/>
        <v>0</v>
      </c>
      <c r="S255" s="207"/>
    </row>
    <row r="256" spans="1:19" ht="11.25" customHeight="1" x14ac:dyDescent="0.25">
      <c r="A256" s="100"/>
      <c r="B256" s="100"/>
      <c r="C256" s="101" t="s">
        <v>1173</v>
      </c>
      <c r="D256" s="100"/>
      <c r="E256" s="184">
        <v>0</v>
      </c>
      <c r="F256" s="184">
        <v>0</v>
      </c>
      <c r="G256" s="121">
        <v>0</v>
      </c>
      <c r="H256" s="134">
        <v>25</v>
      </c>
      <c r="I256" s="119">
        <f t="shared" si="61"/>
        <v>25</v>
      </c>
      <c r="J256" s="120">
        <f t="shared" si="62"/>
        <v>0</v>
      </c>
      <c r="K256" s="402">
        <v>25</v>
      </c>
      <c r="L256" s="440">
        <v>25</v>
      </c>
      <c r="M256" s="122">
        <f>K256-L256</f>
        <v>0</v>
      </c>
      <c r="N256" s="453">
        <v>25</v>
      </c>
      <c r="O256" s="106">
        <v>44159</v>
      </c>
      <c r="P256" s="118">
        <f t="shared" si="64"/>
        <v>0</v>
      </c>
      <c r="Q256" s="501">
        <v>25</v>
      </c>
      <c r="R256" s="401">
        <f t="shared" si="54"/>
        <v>0</v>
      </c>
      <c r="S256" s="207"/>
    </row>
    <row r="257" spans="1:19" ht="11.25" customHeight="1" thickBot="1" x14ac:dyDescent="0.3">
      <c r="A257" s="100"/>
      <c r="B257" s="100" t="s">
        <v>790</v>
      </c>
      <c r="C257" s="100"/>
      <c r="D257" s="100"/>
      <c r="E257" s="190">
        <f>SUM(E247:E256)</f>
        <v>1886.3400000000001</v>
      </c>
      <c r="F257" s="190">
        <f>SUM(F247:F256)</f>
        <v>1811.5829999999999</v>
      </c>
      <c r="G257" s="131">
        <f>SUM(G247:G256)</f>
        <v>1072.19</v>
      </c>
      <c r="H257" s="124">
        <f>SUM(H247:H256)</f>
        <v>2150</v>
      </c>
      <c r="I257" s="483">
        <f t="shared" si="61"/>
        <v>1077.81</v>
      </c>
      <c r="J257" s="484">
        <f t="shared" si="62"/>
        <v>0.49869302325581399</v>
      </c>
      <c r="K257" s="400">
        <f>SUM(K247:K256)</f>
        <v>2223</v>
      </c>
      <c r="L257" s="417">
        <f>SUM(L247:L256)</f>
        <v>2223</v>
      </c>
      <c r="M257" s="113">
        <f>K257-L257</f>
        <v>0</v>
      </c>
      <c r="N257" s="431">
        <f>SUM(N247:N256)</f>
        <v>2000</v>
      </c>
      <c r="O257" s="106">
        <v>44159</v>
      </c>
      <c r="P257" s="124">
        <f t="shared" si="64"/>
        <v>223</v>
      </c>
      <c r="Q257" s="510">
        <f>SUM(Q247:Q256)</f>
        <v>1927</v>
      </c>
      <c r="R257" s="124">
        <f t="shared" si="54"/>
        <v>73</v>
      </c>
      <c r="S257" s="207"/>
    </row>
    <row r="258" spans="1:19" ht="11.25" customHeight="1" thickTop="1" x14ac:dyDescent="0.25">
      <c r="A258" s="115" t="s">
        <v>791</v>
      </c>
      <c r="B258" s="100"/>
      <c r="C258" s="100"/>
      <c r="D258" s="100"/>
      <c r="E258" s="187">
        <f>SUM(E257)</f>
        <v>1886.3400000000001</v>
      </c>
      <c r="F258" s="187">
        <f>SUM(F257)</f>
        <v>1811.5829999999999</v>
      </c>
      <c r="G258" s="125">
        <f>SUM(G257)</f>
        <v>1072.19</v>
      </c>
      <c r="H258" s="126">
        <f>SUM(H257)</f>
        <v>2150</v>
      </c>
      <c r="I258" s="119">
        <f t="shared" si="61"/>
        <v>1077.81</v>
      </c>
      <c r="J258" s="120">
        <f t="shared" si="62"/>
        <v>0.49869302325581399</v>
      </c>
      <c r="K258" s="407">
        <f>SUM(K257)</f>
        <v>2223</v>
      </c>
      <c r="L258" s="432">
        <f>SUM(L257)</f>
        <v>2223</v>
      </c>
      <c r="M258" s="126">
        <f>K258-L258</f>
        <v>0</v>
      </c>
      <c r="N258" s="441">
        <f>SUM(N257)</f>
        <v>2000</v>
      </c>
      <c r="O258" s="106">
        <v>44159</v>
      </c>
      <c r="P258" s="126">
        <f t="shared" si="64"/>
        <v>223</v>
      </c>
      <c r="Q258" s="504">
        <f>SUM(Q257)</f>
        <v>1927</v>
      </c>
      <c r="R258" s="126">
        <f t="shared" si="54"/>
        <v>73</v>
      </c>
      <c r="S258" s="207"/>
    </row>
    <row r="259" spans="1:19" ht="11.25" customHeight="1" x14ac:dyDescent="0.25">
      <c r="A259" s="100"/>
      <c r="B259" s="100"/>
      <c r="C259" s="100"/>
      <c r="D259" s="100"/>
      <c r="E259" s="184"/>
      <c r="F259" s="184"/>
      <c r="G259" s="121"/>
      <c r="H259" s="118"/>
      <c r="I259" s="119"/>
      <c r="J259" s="120"/>
      <c r="K259" s="401"/>
      <c r="L259" s="401"/>
      <c r="M259" s="118"/>
      <c r="N259" s="401"/>
      <c r="O259" s="106"/>
      <c r="P259" s="118"/>
      <c r="Q259" s="401"/>
      <c r="R259" s="401"/>
      <c r="S259" s="207"/>
    </row>
    <row r="260" spans="1:19" ht="11.25" customHeight="1" x14ac:dyDescent="0.25">
      <c r="A260" s="100" t="s">
        <v>792</v>
      </c>
      <c r="B260" s="100"/>
      <c r="C260" s="100"/>
      <c r="D260" s="100"/>
      <c r="E260" s="184"/>
      <c r="F260" s="184"/>
      <c r="G260" s="121"/>
      <c r="H260" s="118"/>
      <c r="I260" s="119"/>
      <c r="J260" s="120"/>
      <c r="K260" s="402"/>
      <c r="L260" s="404"/>
      <c r="M260" s="118"/>
      <c r="N260" s="428"/>
      <c r="O260" s="106">
        <v>44166</v>
      </c>
      <c r="P260" s="118"/>
      <c r="Q260" s="405"/>
      <c r="R260" s="401"/>
      <c r="S260" s="207"/>
    </row>
    <row r="261" spans="1:19" ht="11.25" customHeight="1" x14ac:dyDescent="0.25">
      <c r="A261" s="100"/>
      <c r="B261" s="100" t="s">
        <v>793</v>
      </c>
      <c r="C261" s="100"/>
      <c r="D261" s="100"/>
      <c r="E261" s="184"/>
      <c r="F261" s="184"/>
      <c r="G261" s="121"/>
      <c r="H261" s="118"/>
      <c r="I261" s="119"/>
      <c r="J261" s="120"/>
      <c r="K261" s="402"/>
      <c r="L261" s="404"/>
      <c r="M261" s="118"/>
      <c r="N261" s="428"/>
      <c r="O261" s="106">
        <v>44166</v>
      </c>
      <c r="P261" s="118"/>
      <c r="Q261" s="405"/>
      <c r="R261" s="401"/>
      <c r="S261" s="207"/>
    </row>
    <row r="262" spans="1:19" ht="11.25" customHeight="1" x14ac:dyDescent="0.2">
      <c r="A262" s="100"/>
      <c r="B262" s="100"/>
      <c r="C262" s="101" t="s">
        <v>794</v>
      </c>
      <c r="D262" s="100"/>
      <c r="E262" s="184">
        <v>229249.13</v>
      </c>
      <c r="F262" s="184">
        <v>233171.25</v>
      </c>
      <c r="G262" s="437">
        <v>241947.08</v>
      </c>
      <c r="H262" s="118">
        <v>289380</v>
      </c>
      <c r="I262" s="119">
        <f t="shared" si="61"/>
        <v>47432.920000000013</v>
      </c>
      <c r="J262" s="120">
        <f t="shared" si="62"/>
        <v>0.83608777386135869</v>
      </c>
      <c r="K262" s="402">
        <v>306178</v>
      </c>
      <c r="L262" s="404">
        <v>306178</v>
      </c>
      <c r="M262" s="118">
        <f t="shared" ref="M262:M269" si="65">K262-L262</f>
        <v>0</v>
      </c>
      <c r="N262" s="428">
        <v>306178</v>
      </c>
      <c r="O262" s="106">
        <v>44166</v>
      </c>
      <c r="P262" s="118">
        <f t="shared" ref="P262:P286" si="66">L262-N262</f>
        <v>0</v>
      </c>
      <c r="Q262" s="405">
        <v>306178</v>
      </c>
      <c r="R262" s="401">
        <f t="shared" ref="R262:R335" si="67">N262-Q262</f>
        <v>0</v>
      </c>
      <c r="S262" s="207"/>
    </row>
    <row r="263" spans="1:19" ht="11.25" customHeight="1" x14ac:dyDescent="0.2">
      <c r="A263" s="100"/>
      <c r="B263" s="100"/>
      <c r="C263" s="101" t="s">
        <v>795</v>
      </c>
      <c r="D263" s="100"/>
      <c r="E263" s="184">
        <v>1890.03</v>
      </c>
      <c r="F263" s="184">
        <v>1746.4</v>
      </c>
      <c r="G263" s="437">
        <v>1743.13</v>
      </c>
      <c r="H263" s="118">
        <v>1980</v>
      </c>
      <c r="I263" s="119">
        <f t="shared" si="61"/>
        <v>236.86999999999989</v>
      </c>
      <c r="J263" s="120">
        <f t="shared" si="62"/>
        <v>0.88036868686868697</v>
      </c>
      <c r="K263" s="402">
        <v>1980</v>
      </c>
      <c r="L263" s="404">
        <v>1980</v>
      </c>
      <c r="M263" s="118">
        <f t="shared" si="65"/>
        <v>0</v>
      </c>
      <c r="N263" s="428">
        <v>1980</v>
      </c>
      <c r="O263" s="106">
        <v>44166</v>
      </c>
      <c r="P263" s="118">
        <f t="shared" si="66"/>
        <v>0</v>
      </c>
      <c r="Q263" s="405">
        <v>1980</v>
      </c>
      <c r="R263" s="401">
        <f t="shared" si="67"/>
        <v>0</v>
      </c>
      <c r="S263" s="207"/>
    </row>
    <row r="264" spans="1:19" ht="11.25" customHeight="1" x14ac:dyDescent="0.2">
      <c r="A264" s="100"/>
      <c r="B264" s="100"/>
      <c r="C264" s="101" t="s">
        <v>796</v>
      </c>
      <c r="D264" s="100"/>
      <c r="E264" s="184"/>
      <c r="F264" s="184">
        <v>0</v>
      </c>
      <c r="G264" s="437">
        <v>0</v>
      </c>
      <c r="H264" s="118">
        <v>0</v>
      </c>
      <c r="I264" s="119">
        <f t="shared" si="61"/>
        <v>0</v>
      </c>
      <c r="J264" s="120" t="str">
        <f t="shared" si="62"/>
        <v>---</v>
      </c>
      <c r="K264" s="402">
        <v>0</v>
      </c>
      <c r="L264" s="404">
        <v>0</v>
      </c>
      <c r="M264" s="118">
        <v>0</v>
      </c>
      <c r="N264" s="428"/>
      <c r="O264" s="106">
        <v>44166</v>
      </c>
      <c r="P264" s="118">
        <f t="shared" si="66"/>
        <v>0</v>
      </c>
      <c r="Q264" s="405"/>
      <c r="R264" s="401">
        <f t="shared" si="67"/>
        <v>0</v>
      </c>
      <c r="S264" s="207"/>
    </row>
    <row r="265" spans="1:19" ht="11.25" customHeight="1" x14ac:dyDescent="0.2">
      <c r="A265" s="100"/>
      <c r="B265" s="100"/>
      <c r="C265" s="101" t="s">
        <v>797</v>
      </c>
      <c r="D265" s="100"/>
      <c r="E265" s="184">
        <v>2447.5</v>
      </c>
      <c r="F265" s="184">
        <v>2694.25</v>
      </c>
      <c r="G265" s="437">
        <v>2807</v>
      </c>
      <c r="H265" s="118">
        <v>2920</v>
      </c>
      <c r="I265" s="119">
        <f t="shared" si="61"/>
        <v>113</v>
      </c>
      <c r="J265" s="120">
        <f t="shared" si="62"/>
        <v>0.96130136986301373</v>
      </c>
      <c r="K265" s="402">
        <v>2920</v>
      </c>
      <c r="L265" s="404">
        <v>2920</v>
      </c>
      <c r="M265" s="118">
        <f t="shared" si="65"/>
        <v>0</v>
      </c>
      <c r="N265" s="428">
        <v>2920</v>
      </c>
      <c r="O265" s="106">
        <v>44166</v>
      </c>
      <c r="P265" s="118">
        <f t="shared" si="66"/>
        <v>0</v>
      </c>
      <c r="Q265" s="405">
        <v>2920</v>
      </c>
      <c r="R265" s="401">
        <f t="shared" si="67"/>
        <v>0</v>
      </c>
      <c r="S265" s="207"/>
    </row>
    <row r="266" spans="1:19" ht="11.25" customHeight="1" x14ac:dyDescent="0.2">
      <c r="A266" s="100"/>
      <c r="B266" s="100"/>
      <c r="C266" s="101" t="s">
        <v>798</v>
      </c>
      <c r="D266" s="100"/>
      <c r="E266" s="184">
        <v>45205.24</v>
      </c>
      <c r="F266" s="184">
        <v>42729.63</v>
      </c>
      <c r="G266" s="437">
        <v>44554.080000000002</v>
      </c>
      <c r="H266" s="118">
        <v>50625</v>
      </c>
      <c r="I266" s="119">
        <f t="shared" si="61"/>
        <v>6070.9199999999983</v>
      </c>
      <c r="J266" s="120">
        <f t="shared" si="62"/>
        <v>0.88008059259259264</v>
      </c>
      <c r="K266" s="405">
        <v>94759</v>
      </c>
      <c r="L266" s="405">
        <v>74759</v>
      </c>
      <c r="M266" s="150">
        <f t="shared" si="65"/>
        <v>20000</v>
      </c>
      <c r="N266" s="405">
        <v>62482</v>
      </c>
      <c r="O266" s="106">
        <v>44166</v>
      </c>
      <c r="P266" s="118">
        <f t="shared" si="66"/>
        <v>12277</v>
      </c>
      <c r="Q266" s="405">
        <v>62482</v>
      </c>
      <c r="R266" s="401">
        <f t="shared" si="67"/>
        <v>0</v>
      </c>
      <c r="S266" s="207"/>
    </row>
    <row r="267" spans="1:19" ht="11.25" customHeight="1" x14ac:dyDescent="0.2">
      <c r="A267" s="100"/>
      <c r="B267" s="100"/>
      <c r="C267" s="101" t="s">
        <v>799</v>
      </c>
      <c r="D267" s="100"/>
      <c r="E267" s="184">
        <v>1678.7</v>
      </c>
      <c r="F267" s="184">
        <v>2211.71</v>
      </c>
      <c r="G267" s="437">
        <v>713.46</v>
      </c>
      <c r="H267" s="118">
        <v>1500</v>
      </c>
      <c r="I267" s="119">
        <f t="shared" si="61"/>
        <v>786.54</v>
      </c>
      <c r="J267" s="120">
        <f t="shared" si="62"/>
        <v>0.47564000000000001</v>
      </c>
      <c r="K267" s="402">
        <v>1500</v>
      </c>
      <c r="L267" s="404">
        <v>1500</v>
      </c>
      <c r="M267" s="118">
        <f t="shared" si="65"/>
        <v>0</v>
      </c>
      <c r="N267" s="428">
        <v>1500</v>
      </c>
      <c r="O267" s="106">
        <v>44166</v>
      </c>
      <c r="P267" s="118">
        <f t="shared" si="66"/>
        <v>0</v>
      </c>
      <c r="Q267" s="405">
        <v>1500</v>
      </c>
      <c r="R267" s="401">
        <f t="shared" si="67"/>
        <v>0</v>
      </c>
      <c r="S267" s="207"/>
    </row>
    <row r="268" spans="1:19" ht="11.25" customHeight="1" x14ac:dyDescent="0.2">
      <c r="A268" s="100"/>
      <c r="B268" s="100"/>
      <c r="C268" s="101" t="s">
        <v>800</v>
      </c>
      <c r="D268" s="100"/>
      <c r="E268" s="184">
        <v>1199.97</v>
      </c>
      <c r="F268" s="184">
        <v>807</v>
      </c>
      <c r="G268" s="437">
        <v>541.65</v>
      </c>
      <c r="H268" s="118">
        <v>2437</v>
      </c>
      <c r="I268" s="119">
        <f t="shared" si="61"/>
        <v>1895.35</v>
      </c>
      <c r="J268" s="120">
        <f t="shared" si="62"/>
        <v>0.22226097661058677</v>
      </c>
      <c r="K268" s="402">
        <v>2444</v>
      </c>
      <c r="L268" s="404">
        <v>2444</v>
      </c>
      <c r="M268" s="118">
        <f t="shared" si="65"/>
        <v>0</v>
      </c>
      <c r="N268" s="428">
        <v>2444</v>
      </c>
      <c r="O268" s="106">
        <v>44166</v>
      </c>
      <c r="P268" s="118">
        <f t="shared" si="66"/>
        <v>0</v>
      </c>
      <c r="Q268" s="405">
        <v>2444</v>
      </c>
      <c r="R268" s="401">
        <f t="shared" si="67"/>
        <v>0</v>
      </c>
      <c r="S268" s="207"/>
    </row>
    <row r="269" spans="1:19" ht="11.25" customHeight="1" x14ac:dyDescent="0.2">
      <c r="A269" s="100"/>
      <c r="B269" s="100"/>
      <c r="C269" s="101" t="s">
        <v>801</v>
      </c>
      <c r="D269" s="100"/>
      <c r="E269" s="184"/>
      <c r="F269" s="184">
        <v>0</v>
      </c>
      <c r="G269" s="437">
        <v>0</v>
      </c>
      <c r="H269" s="118">
        <v>0</v>
      </c>
      <c r="I269" s="119">
        <f t="shared" si="61"/>
        <v>0</v>
      </c>
      <c r="J269" s="120" t="str">
        <f t="shared" si="62"/>
        <v>---</v>
      </c>
      <c r="K269" s="402">
        <v>0</v>
      </c>
      <c r="L269" s="404">
        <v>0</v>
      </c>
      <c r="M269" s="118">
        <f t="shared" si="65"/>
        <v>0</v>
      </c>
      <c r="N269" s="428">
        <v>0</v>
      </c>
      <c r="O269" s="106">
        <v>44166</v>
      </c>
      <c r="P269" s="118">
        <f t="shared" si="66"/>
        <v>0</v>
      </c>
      <c r="Q269" s="405">
        <v>0</v>
      </c>
      <c r="R269" s="401">
        <f t="shared" si="67"/>
        <v>0</v>
      </c>
      <c r="S269" s="207"/>
    </row>
    <row r="270" spans="1:19" ht="11.25" customHeight="1" x14ac:dyDescent="0.2">
      <c r="A270" s="100"/>
      <c r="B270" s="100"/>
      <c r="C270" s="101" t="s">
        <v>802</v>
      </c>
      <c r="D270" s="100"/>
      <c r="E270" s="184">
        <v>3616.63</v>
      </c>
      <c r="F270" s="184">
        <v>4399.6899999999996</v>
      </c>
      <c r="G270" s="437">
        <v>3682.02</v>
      </c>
      <c r="H270" s="118">
        <v>3603</v>
      </c>
      <c r="I270" s="119">
        <f t="shared" si="61"/>
        <v>-79.019999999999982</v>
      </c>
      <c r="J270" s="120">
        <f t="shared" si="62"/>
        <v>1.0219317235636969</v>
      </c>
      <c r="K270" s="405">
        <v>5172</v>
      </c>
      <c r="L270" s="405">
        <v>5171</v>
      </c>
      <c r="M270" s="405">
        <v>5172</v>
      </c>
      <c r="N270" s="405">
        <v>5172</v>
      </c>
      <c r="O270" s="106">
        <v>44166</v>
      </c>
      <c r="P270" s="118">
        <f t="shared" si="66"/>
        <v>-1</v>
      </c>
      <c r="Q270" s="405">
        <v>5172</v>
      </c>
      <c r="R270" s="401">
        <f t="shared" si="67"/>
        <v>0</v>
      </c>
      <c r="S270" s="207"/>
    </row>
    <row r="271" spans="1:19" ht="11.25" customHeight="1" x14ac:dyDescent="0.2">
      <c r="A271" s="100"/>
      <c r="B271" s="100"/>
      <c r="C271" s="101" t="s">
        <v>803</v>
      </c>
      <c r="D271" s="100"/>
      <c r="E271" s="184">
        <v>87164.88</v>
      </c>
      <c r="F271" s="184">
        <v>87413.52</v>
      </c>
      <c r="G271" s="437">
        <v>91775.31</v>
      </c>
      <c r="H271" s="118">
        <v>88604</v>
      </c>
      <c r="I271" s="119">
        <f t="shared" si="61"/>
        <v>-3171.3099999999977</v>
      </c>
      <c r="J271" s="120">
        <f t="shared" si="62"/>
        <v>1.0357919507019999</v>
      </c>
      <c r="K271" s="402">
        <v>90376</v>
      </c>
      <c r="L271" s="404">
        <v>90376</v>
      </c>
      <c r="M271" s="404">
        <v>90376</v>
      </c>
      <c r="N271" s="428">
        <v>90376</v>
      </c>
      <c r="O271" s="106">
        <v>44166</v>
      </c>
      <c r="P271" s="118">
        <f t="shared" si="66"/>
        <v>0</v>
      </c>
      <c r="Q271" s="405">
        <v>90376</v>
      </c>
      <c r="R271" s="401">
        <f t="shared" si="67"/>
        <v>0</v>
      </c>
      <c r="S271" s="207"/>
    </row>
    <row r="272" spans="1:19" ht="11.25" customHeight="1" x14ac:dyDescent="0.2">
      <c r="A272" s="100"/>
      <c r="B272" s="100"/>
      <c r="C272" s="101" t="s">
        <v>804</v>
      </c>
      <c r="D272" s="100"/>
      <c r="E272" s="184">
        <v>21624.09</v>
      </c>
      <c r="F272" s="184">
        <v>19203.849999999999</v>
      </c>
      <c r="G272" s="437">
        <v>21751.65</v>
      </c>
      <c r="H272" s="118">
        <v>17346</v>
      </c>
      <c r="I272" s="119">
        <f t="shared" si="61"/>
        <v>-4405.6500000000015</v>
      </c>
      <c r="J272" s="120">
        <f t="shared" si="62"/>
        <v>1.2539865098581806</v>
      </c>
      <c r="K272" s="402">
        <v>23556</v>
      </c>
      <c r="L272" s="404">
        <v>23556</v>
      </c>
      <c r="M272" s="404">
        <v>23556</v>
      </c>
      <c r="N272" s="428">
        <v>23556</v>
      </c>
      <c r="O272" s="106">
        <v>44166</v>
      </c>
      <c r="P272" s="118">
        <f t="shared" si="66"/>
        <v>0</v>
      </c>
      <c r="Q272" s="405">
        <v>23556</v>
      </c>
      <c r="R272" s="401">
        <f t="shared" si="67"/>
        <v>0</v>
      </c>
      <c r="S272" s="207"/>
    </row>
    <row r="273" spans="1:19" ht="11.25" customHeight="1" x14ac:dyDescent="0.2">
      <c r="A273" s="100"/>
      <c r="B273" s="100"/>
      <c r="C273" s="101" t="s">
        <v>805</v>
      </c>
      <c r="D273" s="100"/>
      <c r="E273" s="184">
        <v>2075.2800000000002</v>
      </c>
      <c r="F273" s="184">
        <v>2563.5100000000002</v>
      </c>
      <c r="G273" s="437">
        <v>3516.47</v>
      </c>
      <c r="H273" s="118">
        <v>3672</v>
      </c>
      <c r="I273" s="119">
        <f t="shared" si="61"/>
        <v>155.5300000000002</v>
      </c>
      <c r="J273" s="120">
        <f t="shared" si="62"/>
        <v>0.95764433551198247</v>
      </c>
      <c r="K273" s="402">
        <v>5396</v>
      </c>
      <c r="L273" s="404">
        <v>5396</v>
      </c>
      <c r="M273" s="404">
        <v>5396</v>
      </c>
      <c r="N273" s="428">
        <v>5396</v>
      </c>
      <c r="O273" s="106">
        <v>44166</v>
      </c>
      <c r="P273" s="118">
        <f t="shared" si="66"/>
        <v>0</v>
      </c>
      <c r="Q273" s="150">
        <v>3672</v>
      </c>
      <c r="R273" s="401">
        <f t="shared" si="67"/>
        <v>1724</v>
      </c>
      <c r="S273" s="207"/>
    </row>
    <row r="274" spans="1:19" ht="11.25" customHeight="1" x14ac:dyDescent="0.2">
      <c r="A274" s="100"/>
      <c r="B274" s="100"/>
      <c r="C274" s="101" t="s">
        <v>806</v>
      </c>
      <c r="D274" s="100"/>
      <c r="E274" s="184">
        <v>3438.75</v>
      </c>
      <c r="F274" s="184">
        <v>6912.5</v>
      </c>
      <c r="G274" s="437">
        <v>0</v>
      </c>
      <c r="H274" s="118">
        <v>3529</v>
      </c>
      <c r="I274" s="119">
        <f t="shared" si="61"/>
        <v>3529</v>
      </c>
      <c r="J274" s="120">
        <f t="shared" si="62"/>
        <v>0</v>
      </c>
      <c r="K274" s="402">
        <v>3687</v>
      </c>
      <c r="L274" s="404">
        <v>3687</v>
      </c>
      <c r="M274" s="404">
        <v>3687</v>
      </c>
      <c r="N274" s="428">
        <v>3687</v>
      </c>
      <c r="O274" s="106">
        <v>44166</v>
      </c>
      <c r="P274" s="118">
        <f t="shared" si="66"/>
        <v>0</v>
      </c>
      <c r="Q274" s="150">
        <v>3529</v>
      </c>
      <c r="R274" s="401">
        <f t="shared" si="67"/>
        <v>158</v>
      </c>
      <c r="S274" s="207"/>
    </row>
    <row r="275" spans="1:19" ht="11.25" customHeight="1" x14ac:dyDescent="0.25">
      <c r="A275" s="100"/>
      <c r="B275" s="100"/>
      <c r="C275" s="101" t="s">
        <v>807</v>
      </c>
      <c r="D275" s="100"/>
      <c r="E275" s="184">
        <v>10673.12</v>
      </c>
      <c r="F275" s="184">
        <v>30341.45</v>
      </c>
      <c r="G275" s="121">
        <v>12000</v>
      </c>
      <c r="H275" s="118">
        <v>13000</v>
      </c>
      <c r="I275" s="119">
        <f t="shared" si="61"/>
        <v>1000</v>
      </c>
      <c r="J275" s="120">
        <f t="shared" si="62"/>
        <v>0.92307692307692313</v>
      </c>
      <c r="K275" s="402">
        <v>13000</v>
      </c>
      <c r="L275" s="404">
        <v>13000</v>
      </c>
      <c r="M275" s="404">
        <v>13000</v>
      </c>
      <c r="N275" s="428">
        <v>13000</v>
      </c>
      <c r="O275" s="106">
        <v>44166</v>
      </c>
      <c r="P275" s="118">
        <f t="shared" si="66"/>
        <v>0</v>
      </c>
      <c r="Q275" s="150">
        <v>13000</v>
      </c>
      <c r="R275" s="401">
        <f t="shared" si="67"/>
        <v>0</v>
      </c>
      <c r="S275" s="207"/>
    </row>
    <row r="276" spans="1:19" ht="11.25" customHeight="1" x14ac:dyDescent="0.2">
      <c r="A276" s="100"/>
      <c r="B276" s="100"/>
      <c r="C276" s="101" t="s">
        <v>808</v>
      </c>
      <c r="D276" s="100"/>
      <c r="E276" s="184">
        <v>7223.47</v>
      </c>
      <c r="F276" s="184">
        <v>21527.32</v>
      </c>
      <c r="G276" s="437">
        <v>12604.46</v>
      </c>
      <c r="H276" s="118">
        <v>10000</v>
      </c>
      <c r="I276" s="119">
        <f t="shared" si="61"/>
        <v>-2604.4599999999991</v>
      </c>
      <c r="J276" s="120">
        <f t="shared" si="62"/>
        <v>1.260446</v>
      </c>
      <c r="K276" s="402">
        <v>10000</v>
      </c>
      <c r="L276" s="404">
        <v>10000</v>
      </c>
      <c r="M276" s="404">
        <v>10000</v>
      </c>
      <c r="N276" s="428">
        <v>10000</v>
      </c>
      <c r="O276" s="106">
        <v>44166</v>
      </c>
      <c r="P276" s="118">
        <f t="shared" si="66"/>
        <v>0</v>
      </c>
      <c r="Q276" s="150">
        <v>10000</v>
      </c>
      <c r="R276" s="401">
        <f t="shared" si="67"/>
        <v>0</v>
      </c>
      <c r="S276" s="207"/>
    </row>
    <row r="277" spans="1:19" ht="11.25" customHeight="1" x14ac:dyDescent="0.2">
      <c r="A277" s="100"/>
      <c r="B277" s="100"/>
      <c r="C277" s="101" t="s">
        <v>809</v>
      </c>
      <c r="D277" s="100"/>
      <c r="E277" s="184">
        <v>5752.84</v>
      </c>
      <c r="F277" s="184">
        <v>6199.61</v>
      </c>
      <c r="G277" s="437">
        <v>5123.5200000000004</v>
      </c>
      <c r="H277" s="118">
        <v>4800</v>
      </c>
      <c r="I277" s="119">
        <f t="shared" si="61"/>
        <v>-323.52000000000044</v>
      </c>
      <c r="J277" s="120">
        <f t="shared" si="62"/>
        <v>1.0674000000000001</v>
      </c>
      <c r="K277" s="402">
        <v>4800</v>
      </c>
      <c r="L277" s="404">
        <v>4800</v>
      </c>
      <c r="M277" s="404">
        <v>4800</v>
      </c>
      <c r="N277" s="428">
        <v>4800</v>
      </c>
      <c r="O277" s="106">
        <v>44166</v>
      </c>
      <c r="P277" s="118">
        <f t="shared" si="66"/>
        <v>0</v>
      </c>
      <c r="Q277" s="150">
        <v>4800</v>
      </c>
      <c r="R277" s="401">
        <f t="shared" si="67"/>
        <v>0</v>
      </c>
      <c r="S277" s="207"/>
    </row>
    <row r="278" spans="1:19" ht="11.25" customHeight="1" x14ac:dyDescent="0.25">
      <c r="A278" s="100"/>
      <c r="B278" s="100"/>
      <c r="C278" s="101" t="s">
        <v>810</v>
      </c>
      <c r="D278" s="100"/>
      <c r="E278" s="184">
        <v>246.5</v>
      </c>
      <c r="F278" s="184">
        <v>380.3</v>
      </c>
      <c r="G278" s="121">
        <v>253.8</v>
      </c>
      <c r="H278" s="118">
        <v>250</v>
      </c>
      <c r="I278" s="119">
        <f t="shared" si="61"/>
        <v>-3.8000000000000114</v>
      </c>
      <c r="J278" s="120">
        <f t="shared" si="62"/>
        <v>1.0152000000000001</v>
      </c>
      <c r="K278" s="402">
        <v>300</v>
      </c>
      <c r="L278" s="404">
        <v>300</v>
      </c>
      <c r="M278" s="404">
        <v>300</v>
      </c>
      <c r="N278" s="428">
        <v>300</v>
      </c>
      <c r="O278" s="106">
        <v>44166</v>
      </c>
      <c r="P278" s="118">
        <f t="shared" si="66"/>
        <v>0</v>
      </c>
      <c r="Q278" s="150">
        <v>250</v>
      </c>
      <c r="R278" s="401">
        <f t="shared" si="67"/>
        <v>50</v>
      </c>
      <c r="S278" s="207"/>
    </row>
    <row r="279" spans="1:19" ht="11.25" customHeight="1" x14ac:dyDescent="0.2">
      <c r="A279" s="100"/>
      <c r="B279" s="100"/>
      <c r="C279" s="101" t="s">
        <v>811</v>
      </c>
      <c r="D279" s="100"/>
      <c r="E279" s="184">
        <v>12063.22</v>
      </c>
      <c r="F279" s="184">
        <v>12007.08</v>
      </c>
      <c r="G279" s="437">
        <v>7958.83</v>
      </c>
      <c r="H279" s="118">
        <v>15622</v>
      </c>
      <c r="I279" s="119">
        <f t="shared" si="61"/>
        <v>7663.17</v>
      </c>
      <c r="J279" s="120">
        <f t="shared" si="62"/>
        <v>0.50946293688388167</v>
      </c>
      <c r="K279" s="402">
        <v>9746</v>
      </c>
      <c r="L279" s="404">
        <v>9746</v>
      </c>
      <c r="M279" s="404">
        <v>9746</v>
      </c>
      <c r="N279" s="428">
        <v>9746</v>
      </c>
      <c r="O279" s="106">
        <v>44166</v>
      </c>
      <c r="P279" s="118">
        <f t="shared" si="66"/>
        <v>0</v>
      </c>
      <c r="Q279" s="405">
        <v>9746</v>
      </c>
      <c r="R279" s="401">
        <f t="shared" si="67"/>
        <v>0</v>
      </c>
      <c r="S279" s="207"/>
    </row>
    <row r="280" spans="1:19" ht="11.25" customHeight="1" x14ac:dyDescent="0.2">
      <c r="A280" s="100"/>
      <c r="B280" s="100"/>
      <c r="C280" s="101" t="s">
        <v>812</v>
      </c>
      <c r="D280" s="100"/>
      <c r="E280" s="184">
        <v>1111.94</v>
      </c>
      <c r="F280" s="184">
        <v>1049.18</v>
      </c>
      <c r="G280" s="437">
        <v>1759.13</v>
      </c>
      <c r="H280" s="118">
        <v>800</v>
      </c>
      <c r="I280" s="119">
        <f t="shared" si="61"/>
        <v>-959.13000000000011</v>
      </c>
      <c r="J280" s="120">
        <f t="shared" si="62"/>
        <v>2.1989125</v>
      </c>
      <c r="K280" s="402">
        <v>1000</v>
      </c>
      <c r="L280" s="404">
        <v>1000</v>
      </c>
      <c r="M280" s="404">
        <v>1000</v>
      </c>
      <c r="N280" s="428">
        <v>1000</v>
      </c>
      <c r="O280" s="106">
        <v>44166</v>
      </c>
      <c r="P280" s="118">
        <f t="shared" si="66"/>
        <v>0</v>
      </c>
      <c r="Q280" s="150">
        <v>800</v>
      </c>
      <c r="R280" s="401">
        <f t="shared" si="67"/>
        <v>200</v>
      </c>
      <c r="S280" s="207"/>
    </row>
    <row r="281" spans="1:19" ht="11.25" customHeight="1" x14ac:dyDescent="0.25">
      <c r="A281" s="100"/>
      <c r="B281" s="100"/>
      <c r="C281" s="101" t="s">
        <v>813</v>
      </c>
      <c r="D281" s="100"/>
      <c r="E281" s="184">
        <v>1311</v>
      </c>
      <c r="F281" s="184">
        <v>174.07</v>
      </c>
      <c r="G281" s="121">
        <v>390</v>
      </c>
      <c r="H281" s="118">
        <v>1106</v>
      </c>
      <c r="I281" s="119">
        <f t="shared" si="61"/>
        <v>716</v>
      </c>
      <c r="J281" s="120">
        <f t="shared" si="62"/>
        <v>0.35262206148282099</v>
      </c>
      <c r="K281" s="402">
        <v>1106</v>
      </c>
      <c r="L281" s="404">
        <v>1106</v>
      </c>
      <c r="M281" s="404">
        <v>1106</v>
      </c>
      <c r="N281" s="428">
        <v>1106</v>
      </c>
      <c r="O281" s="106">
        <v>44166</v>
      </c>
      <c r="P281" s="118">
        <f t="shared" si="66"/>
        <v>0</v>
      </c>
      <c r="Q281" s="150">
        <v>1106</v>
      </c>
      <c r="R281" s="401">
        <f t="shared" si="67"/>
        <v>0</v>
      </c>
      <c r="S281" s="207"/>
    </row>
    <row r="282" spans="1:19" ht="11.25" customHeight="1" x14ac:dyDescent="0.2">
      <c r="A282" s="100"/>
      <c r="B282" s="100"/>
      <c r="C282" s="101" t="s">
        <v>814</v>
      </c>
      <c r="D282" s="100"/>
      <c r="E282" s="184">
        <v>13240.92</v>
      </c>
      <c r="F282" s="184">
        <v>12704.17</v>
      </c>
      <c r="G282" s="437">
        <v>12697.26</v>
      </c>
      <c r="H282" s="118">
        <v>10000</v>
      </c>
      <c r="I282" s="119">
        <f t="shared" si="61"/>
        <v>-2697.26</v>
      </c>
      <c r="J282" s="120">
        <f t="shared" si="62"/>
        <v>1.2697260000000001</v>
      </c>
      <c r="K282" s="402">
        <v>10000</v>
      </c>
      <c r="L282" s="404">
        <v>10000</v>
      </c>
      <c r="M282" s="404">
        <v>10000</v>
      </c>
      <c r="N282" s="428">
        <v>10000</v>
      </c>
      <c r="O282" s="106">
        <v>44166</v>
      </c>
      <c r="P282" s="118">
        <f t="shared" si="66"/>
        <v>0</v>
      </c>
      <c r="Q282" s="150">
        <v>10000</v>
      </c>
      <c r="R282" s="401">
        <f t="shared" si="67"/>
        <v>0</v>
      </c>
      <c r="S282" s="207"/>
    </row>
    <row r="283" spans="1:19" ht="11.25" customHeight="1" x14ac:dyDescent="0.2">
      <c r="A283" s="100"/>
      <c r="B283" s="100"/>
      <c r="C283" s="101" t="s">
        <v>815</v>
      </c>
      <c r="D283" s="100"/>
      <c r="E283" s="184">
        <v>2173.91</v>
      </c>
      <c r="F283" s="184">
        <v>1602.32</v>
      </c>
      <c r="G283" s="438">
        <v>1320</v>
      </c>
      <c r="H283" s="118">
        <v>2000</v>
      </c>
      <c r="I283" s="119">
        <f t="shared" si="61"/>
        <v>680</v>
      </c>
      <c r="J283" s="120">
        <f t="shared" si="62"/>
        <v>0.66</v>
      </c>
      <c r="K283" s="402">
        <v>2000</v>
      </c>
      <c r="L283" s="404">
        <v>2000</v>
      </c>
      <c r="M283" s="404">
        <v>2000</v>
      </c>
      <c r="N283" s="428">
        <v>2000</v>
      </c>
      <c r="O283" s="106">
        <v>44166</v>
      </c>
      <c r="P283" s="118">
        <f t="shared" si="66"/>
        <v>0</v>
      </c>
      <c r="Q283" s="150">
        <v>2000</v>
      </c>
      <c r="R283" s="401">
        <f t="shared" si="67"/>
        <v>0</v>
      </c>
      <c r="S283" s="207"/>
    </row>
    <row r="284" spans="1:19" ht="11.25" customHeight="1" x14ac:dyDescent="0.2">
      <c r="A284" s="100"/>
      <c r="B284" s="100"/>
      <c r="C284" s="101" t="s">
        <v>816</v>
      </c>
      <c r="D284" s="100"/>
      <c r="E284" s="184">
        <v>4112.67</v>
      </c>
      <c r="F284" s="184">
        <v>6857.06</v>
      </c>
      <c r="G284" s="437">
        <v>6607.73</v>
      </c>
      <c r="H284" s="118">
        <v>4200</v>
      </c>
      <c r="I284" s="119">
        <f t="shared" si="61"/>
        <v>-2407.7299999999996</v>
      </c>
      <c r="J284" s="120">
        <f t="shared" si="62"/>
        <v>1.5732690476190476</v>
      </c>
      <c r="K284" s="402">
        <v>4200</v>
      </c>
      <c r="L284" s="404">
        <v>4200</v>
      </c>
      <c r="M284" s="404">
        <v>4200</v>
      </c>
      <c r="N284" s="428">
        <v>4200</v>
      </c>
      <c r="O284" s="106">
        <v>44166</v>
      </c>
      <c r="P284" s="118">
        <f t="shared" si="66"/>
        <v>0</v>
      </c>
      <c r="Q284" s="150">
        <v>4200</v>
      </c>
      <c r="R284" s="401">
        <f t="shared" si="67"/>
        <v>0</v>
      </c>
      <c r="S284" s="207"/>
    </row>
    <row r="285" spans="1:19" ht="11.25" customHeight="1" x14ac:dyDescent="0.25">
      <c r="A285" s="100"/>
      <c r="B285" s="100"/>
      <c r="C285" s="101" t="s">
        <v>817</v>
      </c>
      <c r="D285" s="100"/>
      <c r="E285" s="188"/>
      <c r="F285" s="191"/>
      <c r="G285" s="130">
        <v>0</v>
      </c>
      <c r="H285" s="122">
        <v>0</v>
      </c>
      <c r="I285" s="119">
        <f t="shared" si="61"/>
        <v>0</v>
      </c>
      <c r="J285" s="120" t="str">
        <f t="shared" si="62"/>
        <v>---</v>
      </c>
      <c r="K285" s="406">
        <v>0</v>
      </c>
      <c r="L285" s="433">
        <v>0</v>
      </c>
      <c r="M285" s="122">
        <f>K285-L285</f>
        <v>0</v>
      </c>
      <c r="N285" s="442">
        <v>0</v>
      </c>
      <c r="O285" s="106">
        <v>44166</v>
      </c>
      <c r="P285" s="118">
        <f t="shared" si="66"/>
        <v>0</v>
      </c>
      <c r="Q285" s="513">
        <v>0</v>
      </c>
      <c r="R285" s="505">
        <f t="shared" si="67"/>
        <v>0</v>
      </c>
      <c r="S285" s="207"/>
    </row>
    <row r="286" spans="1:19" ht="11.25" customHeight="1" x14ac:dyDescent="0.25">
      <c r="A286" s="100"/>
      <c r="B286" s="100" t="s">
        <v>818</v>
      </c>
      <c r="C286" s="100"/>
      <c r="D286" s="100"/>
      <c r="E286" s="182">
        <f>SUM(E261:E285)</f>
        <v>457499.79</v>
      </c>
      <c r="F286" s="182">
        <f>SUM(F261:F285)</f>
        <v>496695.87</v>
      </c>
      <c r="G286" s="112">
        <f>SUM(G261:G285)</f>
        <v>473746.58000000007</v>
      </c>
      <c r="H286" s="118">
        <f>SUM(H261:H285)</f>
        <v>527374</v>
      </c>
      <c r="I286" s="479">
        <f t="shared" si="61"/>
        <v>53627.419999999925</v>
      </c>
      <c r="J286" s="480">
        <f t="shared" si="62"/>
        <v>0.89831235517867791</v>
      </c>
      <c r="K286" s="403">
        <f>SUM(K261:K285)</f>
        <v>594120</v>
      </c>
      <c r="L286" s="409">
        <f>SUM(L261:L285)</f>
        <v>574119</v>
      </c>
      <c r="M286" s="113">
        <f>K286-L286</f>
        <v>20001</v>
      </c>
      <c r="N286" s="429">
        <f>SUM(N261:N285)</f>
        <v>561843</v>
      </c>
      <c r="O286" s="106">
        <v>44166</v>
      </c>
      <c r="P286" s="113">
        <f t="shared" si="66"/>
        <v>12276</v>
      </c>
      <c r="Q286" s="503">
        <f>SUM(Q261:Q285)</f>
        <v>559711</v>
      </c>
      <c r="R286" s="113">
        <f t="shared" si="67"/>
        <v>2132</v>
      </c>
      <c r="S286" s="207"/>
    </row>
    <row r="287" spans="1:19" ht="11.25" customHeight="1" x14ac:dyDescent="0.25">
      <c r="A287" s="100"/>
      <c r="B287" s="135" t="s">
        <v>1268</v>
      </c>
      <c r="C287" s="135"/>
      <c r="D287" s="135"/>
      <c r="E287" s="183"/>
      <c r="F287" s="183"/>
      <c r="G287" s="117"/>
      <c r="H287" s="118"/>
      <c r="I287" s="119"/>
      <c r="J287" s="120"/>
      <c r="K287" s="198"/>
      <c r="L287" s="408"/>
      <c r="M287" s="118"/>
      <c r="N287" s="427"/>
      <c r="O287" s="106">
        <v>44166</v>
      </c>
      <c r="P287" s="118"/>
      <c r="Q287" s="150"/>
      <c r="R287" s="118"/>
      <c r="S287" s="207"/>
    </row>
    <row r="288" spans="1:19" ht="11.25" customHeight="1" x14ac:dyDescent="0.2">
      <c r="A288" s="100"/>
      <c r="B288" s="100"/>
      <c r="C288" s="101" t="s">
        <v>819</v>
      </c>
      <c r="D288" s="100"/>
      <c r="E288" s="184">
        <v>903.55</v>
      </c>
      <c r="F288" s="184">
        <v>4000</v>
      </c>
      <c r="G288" s="438">
        <v>5835</v>
      </c>
      <c r="H288" s="118">
        <v>5835</v>
      </c>
      <c r="I288" s="119">
        <f t="shared" si="61"/>
        <v>0</v>
      </c>
      <c r="J288" s="120">
        <f t="shared" si="62"/>
        <v>1</v>
      </c>
      <c r="K288" s="402">
        <v>5952</v>
      </c>
      <c r="L288" s="404">
        <v>5952</v>
      </c>
      <c r="M288" s="118">
        <f t="shared" ref="M288:M307" si="68">K288-L288</f>
        <v>0</v>
      </c>
      <c r="N288" s="428">
        <v>5952</v>
      </c>
      <c r="O288" s="106">
        <v>44166</v>
      </c>
      <c r="P288" s="118">
        <f t="shared" ref="P288:P308" si="69">L288-N288</f>
        <v>0</v>
      </c>
      <c r="Q288" s="405">
        <v>5952</v>
      </c>
      <c r="R288" s="401">
        <f t="shared" si="67"/>
        <v>0</v>
      </c>
      <c r="S288" s="207"/>
    </row>
    <row r="289" spans="1:19" ht="11.25" customHeight="1" x14ac:dyDescent="0.25">
      <c r="A289" s="100"/>
      <c r="B289" s="100"/>
      <c r="C289" s="101" t="s">
        <v>820</v>
      </c>
      <c r="D289" s="100"/>
      <c r="E289" s="184"/>
      <c r="F289" s="184"/>
      <c r="G289" s="121">
        <v>0</v>
      </c>
      <c r="H289" s="136">
        <v>0</v>
      </c>
      <c r="I289" s="119">
        <f t="shared" si="61"/>
        <v>0</v>
      </c>
      <c r="J289" s="120" t="str">
        <f t="shared" si="62"/>
        <v>---</v>
      </c>
      <c r="K289" s="402">
        <v>0</v>
      </c>
      <c r="L289" s="404">
        <v>0</v>
      </c>
      <c r="M289" s="118">
        <f t="shared" si="68"/>
        <v>0</v>
      </c>
      <c r="N289" s="428">
        <v>0</v>
      </c>
      <c r="O289" s="106">
        <v>44166</v>
      </c>
      <c r="P289" s="118">
        <f t="shared" si="69"/>
        <v>0</v>
      </c>
      <c r="Q289" s="405">
        <v>0</v>
      </c>
      <c r="R289" s="401">
        <f t="shared" si="67"/>
        <v>0</v>
      </c>
      <c r="S289" s="207"/>
    </row>
    <row r="290" spans="1:19" ht="11.25" customHeight="1" x14ac:dyDescent="0.25">
      <c r="A290" s="100"/>
      <c r="B290" s="100"/>
      <c r="C290" s="101" t="s">
        <v>821</v>
      </c>
      <c r="D290" s="100"/>
      <c r="E290" s="184"/>
      <c r="F290" s="184"/>
      <c r="G290" s="121">
        <v>0</v>
      </c>
      <c r="H290" s="136">
        <v>0</v>
      </c>
      <c r="I290" s="119">
        <f t="shared" si="61"/>
        <v>0</v>
      </c>
      <c r="J290" s="120" t="str">
        <f t="shared" si="62"/>
        <v>---</v>
      </c>
      <c r="K290" s="402">
        <v>0</v>
      </c>
      <c r="L290" s="404">
        <v>0</v>
      </c>
      <c r="M290" s="118">
        <f t="shared" si="68"/>
        <v>0</v>
      </c>
      <c r="N290" s="428">
        <v>0</v>
      </c>
      <c r="O290" s="106">
        <v>44166</v>
      </c>
      <c r="P290" s="118">
        <f t="shared" si="69"/>
        <v>0</v>
      </c>
      <c r="Q290" s="405">
        <v>0</v>
      </c>
      <c r="R290" s="401">
        <f t="shared" si="67"/>
        <v>0</v>
      </c>
      <c r="S290" s="207"/>
    </row>
    <row r="291" spans="1:19" ht="11.25" customHeight="1" x14ac:dyDescent="0.25">
      <c r="A291" s="100"/>
      <c r="B291" s="100"/>
      <c r="C291" s="101" t="s">
        <v>822</v>
      </c>
      <c r="D291" s="100"/>
      <c r="E291" s="184"/>
      <c r="F291" s="184"/>
      <c r="G291" s="121">
        <v>0</v>
      </c>
      <c r="H291" s="136">
        <v>0</v>
      </c>
      <c r="I291" s="119">
        <f t="shared" ref="I291:I378" si="70">H291-G291</f>
        <v>0</v>
      </c>
      <c r="J291" s="120" t="str">
        <f t="shared" ref="J291:J378" si="71">IF((H291=0),"---",(G291/H291))</f>
        <v>---</v>
      </c>
      <c r="K291" s="402">
        <v>0</v>
      </c>
      <c r="L291" s="404">
        <v>0</v>
      </c>
      <c r="M291" s="118">
        <f t="shared" si="68"/>
        <v>0</v>
      </c>
      <c r="N291" s="428">
        <v>0</v>
      </c>
      <c r="O291" s="106">
        <v>44166</v>
      </c>
      <c r="P291" s="118">
        <f t="shared" si="69"/>
        <v>0</v>
      </c>
      <c r="Q291" s="405">
        <v>0</v>
      </c>
      <c r="R291" s="401">
        <f t="shared" si="67"/>
        <v>0</v>
      </c>
      <c r="S291" s="207"/>
    </row>
    <row r="292" spans="1:19" ht="11.25" customHeight="1" x14ac:dyDescent="0.25">
      <c r="A292" s="100"/>
      <c r="B292" s="100"/>
      <c r="C292" s="101" t="s">
        <v>1174</v>
      </c>
      <c r="D292" s="100"/>
      <c r="E292" s="184"/>
      <c r="F292" s="184"/>
      <c r="G292" s="121">
        <v>0</v>
      </c>
      <c r="H292" s="136">
        <v>0</v>
      </c>
      <c r="I292" s="119">
        <f t="shared" si="70"/>
        <v>0</v>
      </c>
      <c r="J292" s="120" t="str">
        <f t="shared" si="71"/>
        <v>---</v>
      </c>
      <c r="K292" s="402">
        <v>0</v>
      </c>
      <c r="L292" s="404">
        <v>0</v>
      </c>
      <c r="M292" s="118">
        <f t="shared" si="68"/>
        <v>0</v>
      </c>
      <c r="N292" s="428">
        <v>0</v>
      </c>
      <c r="O292" s="106">
        <v>44166</v>
      </c>
      <c r="P292" s="118">
        <f t="shared" si="69"/>
        <v>0</v>
      </c>
      <c r="Q292" s="405">
        <v>0</v>
      </c>
      <c r="R292" s="401">
        <f t="shared" si="67"/>
        <v>0</v>
      </c>
      <c r="S292" s="207"/>
    </row>
    <row r="293" spans="1:19" ht="11.25" customHeight="1" x14ac:dyDescent="0.25">
      <c r="A293" s="100"/>
      <c r="B293" s="100"/>
      <c r="C293" s="101" t="s">
        <v>823</v>
      </c>
      <c r="D293" s="100"/>
      <c r="E293" s="184"/>
      <c r="F293" s="184"/>
      <c r="G293" s="121">
        <v>0</v>
      </c>
      <c r="H293" s="136">
        <v>0</v>
      </c>
      <c r="I293" s="119">
        <f t="shared" si="70"/>
        <v>0</v>
      </c>
      <c r="J293" s="120" t="str">
        <f t="shared" si="71"/>
        <v>---</v>
      </c>
      <c r="K293" s="402">
        <v>0</v>
      </c>
      <c r="L293" s="404">
        <v>0</v>
      </c>
      <c r="M293" s="118">
        <f t="shared" si="68"/>
        <v>0</v>
      </c>
      <c r="N293" s="428">
        <v>0</v>
      </c>
      <c r="O293" s="106">
        <v>44166</v>
      </c>
      <c r="P293" s="118">
        <f t="shared" si="69"/>
        <v>0</v>
      </c>
      <c r="Q293" s="405">
        <v>0</v>
      </c>
      <c r="R293" s="401">
        <f t="shared" si="67"/>
        <v>0</v>
      </c>
      <c r="S293" s="207"/>
    </row>
    <row r="294" spans="1:19" ht="11.25" customHeight="1" x14ac:dyDescent="0.25">
      <c r="A294" s="100"/>
      <c r="B294" s="100"/>
      <c r="C294" s="101" t="s">
        <v>824</v>
      </c>
      <c r="D294" s="100"/>
      <c r="E294" s="184">
        <v>95</v>
      </c>
      <c r="F294" s="184">
        <v>0</v>
      </c>
      <c r="G294" s="121">
        <v>30</v>
      </c>
      <c r="H294" s="136">
        <v>500</v>
      </c>
      <c r="I294" s="119">
        <f t="shared" si="70"/>
        <v>470</v>
      </c>
      <c r="J294" s="120">
        <f t="shared" si="71"/>
        <v>0.06</v>
      </c>
      <c r="K294" s="402">
        <v>500</v>
      </c>
      <c r="L294" s="404">
        <v>500</v>
      </c>
      <c r="M294" s="118">
        <f t="shared" si="68"/>
        <v>0</v>
      </c>
      <c r="N294" s="428">
        <v>500</v>
      </c>
      <c r="O294" s="106">
        <v>44166</v>
      </c>
      <c r="P294" s="118">
        <f t="shared" si="69"/>
        <v>0</v>
      </c>
      <c r="Q294" s="405">
        <v>500</v>
      </c>
      <c r="R294" s="401">
        <f t="shared" si="67"/>
        <v>0</v>
      </c>
      <c r="S294" s="207"/>
    </row>
    <row r="295" spans="1:19" ht="11.25" customHeight="1" x14ac:dyDescent="0.25">
      <c r="A295" s="100"/>
      <c r="B295" s="100"/>
      <c r="C295" s="101" t="s">
        <v>825</v>
      </c>
      <c r="D295" s="100"/>
      <c r="E295" s="184"/>
      <c r="F295" s="184"/>
      <c r="G295" s="121">
        <v>0</v>
      </c>
      <c r="H295" s="136">
        <v>0</v>
      </c>
      <c r="I295" s="119">
        <f t="shared" si="70"/>
        <v>0</v>
      </c>
      <c r="J295" s="120" t="str">
        <f t="shared" si="71"/>
        <v>---</v>
      </c>
      <c r="K295" s="402">
        <v>0</v>
      </c>
      <c r="L295" s="404">
        <v>0</v>
      </c>
      <c r="M295" s="118">
        <f t="shared" si="68"/>
        <v>0</v>
      </c>
      <c r="N295" s="428">
        <v>0</v>
      </c>
      <c r="O295" s="106">
        <v>44166</v>
      </c>
      <c r="P295" s="118">
        <f t="shared" si="69"/>
        <v>0</v>
      </c>
      <c r="Q295" s="405">
        <v>0</v>
      </c>
      <c r="R295" s="401">
        <f t="shared" si="67"/>
        <v>0</v>
      </c>
      <c r="S295" s="207"/>
    </row>
    <row r="296" spans="1:19" ht="11.25" customHeight="1" x14ac:dyDescent="0.25">
      <c r="A296" s="100"/>
      <c r="B296" s="100"/>
      <c r="C296" s="101" t="s">
        <v>826</v>
      </c>
      <c r="D296" s="100"/>
      <c r="E296" s="184"/>
      <c r="F296" s="184"/>
      <c r="G296" s="121">
        <v>0</v>
      </c>
      <c r="H296" s="136">
        <v>0</v>
      </c>
      <c r="I296" s="119">
        <f t="shared" si="70"/>
        <v>0</v>
      </c>
      <c r="J296" s="120" t="str">
        <f t="shared" si="71"/>
        <v>---</v>
      </c>
      <c r="K296" s="402">
        <v>0</v>
      </c>
      <c r="L296" s="404">
        <v>0</v>
      </c>
      <c r="M296" s="118">
        <f t="shared" si="68"/>
        <v>0</v>
      </c>
      <c r="N296" s="428">
        <v>0</v>
      </c>
      <c r="O296" s="106">
        <v>44166</v>
      </c>
      <c r="P296" s="118">
        <f t="shared" si="69"/>
        <v>0</v>
      </c>
      <c r="Q296" s="405">
        <v>0</v>
      </c>
      <c r="R296" s="401">
        <f t="shared" si="67"/>
        <v>0</v>
      </c>
      <c r="S296" s="207"/>
    </row>
    <row r="297" spans="1:19" ht="11.25" customHeight="1" x14ac:dyDescent="0.25">
      <c r="A297" s="100"/>
      <c r="B297" s="100"/>
      <c r="C297" s="101" t="s">
        <v>827</v>
      </c>
      <c r="D297" s="100"/>
      <c r="E297" s="184"/>
      <c r="F297" s="184"/>
      <c r="G297" s="121">
        <v>11</v>
      </c>
      <c r="H297" s="136">
        <v>100</v>
      </c>
      <c r="I297" s="119">
        <f t="shared" si="70"/>
        <v>89</v>
      </c>
      <c r="J297" s="120">
        <f t="shared" si="71"/>
        <v>0.11</v>
      </c>
      <c r="K297" s="402">
        <v>0</v>
      </c>
      <c r="L297" s="404">
        <v>100</v>
      </c>
      <c r="M297" s="118">
        <f t="shared" si="68"/>
        <v>-100</v>
      </c>
      <c r="N297" s="428">
        <v>100</v>
      </c>
      <c r="O297" s="106">
        <v>44166</v>
      </c>
      <c r="P297" s="118">
        <f t="shared" si="69"/>
        <v>0</v>
      </c>
      <c r="Q297" s="405">
        <v>100</v>
      </c>
      <c r="R297" s="401">
        <f t="shared" si="67"/>
        <v>0</v>
      </c>
      <c r="S297" s="207"/>
    </row>
    <row r="298" spans="1:19" ht="11.25" customHeight="1" x14ac:dyDescent="0.25">
      <c r="A298" s="100"/>
      <c r="B298" s="100"/>
      <c r="C298" s="101" t="s">
        <v>828</v>
      </c>
      <c r="D298" s="100"/>
      <c r="E298" s="184"/>
      <c r="F298" s="184"/>
      <c r="G298" s="121">
        <v>0</v>
      </c>
      <c r="H298" s="136">
        <v>0</v>
      </c>
      <c r="I298" s="119">
        <f t="shared" si="70"/>
        <v>0</v>
      </c>
      <c r="J298" s="120" t="str">
        <f t="shared" si="71"/>
        <v>---</v>
      </c>
      <c r="K298" s="402">
        <v>0</v>
      </c>
      <c r="L298" s="404">
        <v>0</v>
      </c>
      <c r="M298" s="118">
        <f t="shared" si="68"/>
        <v>0</v>
      </c>
      <c r="N298" s="428">
        <v>0</v>
      </c>
      <c r="O298" s="106">
        <v>44166</v>
      </c>
      <c r="P298" s="118">
        <f t="shared" si="69"/>
        <v>0</v>
      </c>
      <c r="Q298" s="405">
        <v>0</v>
      </c>
      <c r="R298" s="401">
        <f t="shared" si="67"/>
        <v>0</v>
      </c>
      <c r="S298" s="207"/>
    </row>
    <row r="299" spans="1:19" ht="11.25" customHeight="1" x14ac:dyDescent="0.25">
      <c r="A299" s="100"/>
      <c r="B299" s="100"/>
      <c r="C299" s="101" t="s">
        <v>829</v>
      </c>
      <c r="D299" s="100"/>
      <c r="E299" s="184"/>
      <c r="F299" s="184"/>
      <c r="G299" s="121">
        <v>0</v>
      </c>
      <c r="H299" s="136">
        <v>0</v>
      </c>
      <c r="I299" s="119">
        <f t="shared" si="70"/>
        <v>0</v>
      </c>
      <c r="J299" s="120" t="str">
        <f t="shared" si="71"/>
        <v>---</v>
      </c>
      <c r="K299" s="402">
        <v>0</v>
      </c>
      <c r="L299" s="404">
        <v>0</v>
      </c>
      <c r="M299" s="118">
        <f t="shared" si="68"/>
        <v>0</v>
      </c>
      <c r="N299" s="428">
        <v>0</v>
      </c>
      <c r="O299" s="106">
        <v>44166</v>
      </c>
      <c r="P299" s="118">
        <f t="shared" si="69"/>
        <v>0</v>
      </c>
      <c r="Q299" s="405">
        <v>0</v>
      </c>
      <c r="R299" s="401">
        <f t="shared" si="67"/>
        <v>0</v>
      </c>
      <c r="S299" s="207"/>
    </row>
    <row r="300" spans="1:19" ht="11.25" customHeight="1" x14ac:dyDescent="0.25">
      <c r="A300" s="100"/>
      <c r="B300" s="100"/>
      <c r="C300" s="101" t="s">
        <v>830</v>
      </c>
      <c r="D300" s="100"/>
      <c r="E300" s="184"/>
      <c r="F300" s="184"/>
      <c r="G300" s="121">
        <v>0</v>
      </c>
      <c r="H300" s="136">
        <v>0</v>
      </c>
      <c r="I300" s="119">
        <f t="shared" si="70"/>
        <v>0</v>
      </c>
      <c r="J300" s="120" t="str">
        <f t="shared" si="71"/>
        <v>---</v>
      </c>
      <c r="K300" s="402">
        <v>0</v>
      </c>
      <c r="L300" s="404">
        <v>0</v>
      </c>
      <c r="M300" s="118">
        <f t="shared" si="68"/>
        <v>0</v>
      </c>
      <c r="N300" s="428">
        <v>0</v>
      </c>
      <c r="O300" s="106">
        <v>44166</v>
      </c>
      <c r="P300" s="118">
        <f t="shared" si="69"/>
        <v>0</v>
      </c>
      <c r="Q300" s="405">
        <v>0</v>
      </c>
      <c r="R300" s="401">
        <f t="shared" si="67"/>
        <v>0</v>
      </c>
      <c r="S300" s="207"/>
    </row>
    <row r="301" spans="1:19" ht="11.25" customHeight="1" x14ac:dyDescent="0.25">
      <c r="A301" s="100"/>
      <c r="B301" s="100"/>
      <c r="C301" s="101" t="s">
        <v>831</v>
      </c>
      <c r="D301" s="100"/>
      <c r="E301" s="184">
        <v>216.05</v>
      </c>
      <c r="F301" s="184">
        <v>0</v>
      </c>
      <c r="G301" s="121">
        <v>0</v>
      </c>
      <c r="H301" s="136">
        <v>100</v>
      </c>
      <c r="I301" s="119">
        <f t="shared" si="70"/>
        <v>100</v>
      </c>
      <c r="J301" s="120">
        <f t="shared" si="71"/>
        <v>0</v>
      </c>
      <c r="K301" s="402">
        <v>100</v>
      </c>
      <c r="L301" s="404">
        <v>100</v>
      </c>
      <c r="M301" s="118">
        <f t="shared" si="68"/>
        <v>0</v>
      </c>
      <c r="N301" s="428">
        <v>100</v>
      </c>
      <c r="O301" s="106">
        <v>44166</v>
      </c>
      <c r="P301" s="118">
        <f t="shared" si="69"/>
        <v>0</v>
      </c>
      <c r="Q301" s="405">
        <v>100</v>
      </c>
      <c r="R301" s="401">
        <f t="shared" si="67"/>
        <v>0</v>
      </c>
      <c r="S301" s="207"/>
    </row>
    <row r="302" spans="1:19" ht="11.25" customHeight="1" x14ac:dyDescent="0.2">
      <c r="A302" s="100"/>
      <c r="B302" s="100"/>
      <c r="C302" s="101" t="s">
        <v>832</v>
      </c>
      <c r="D302" s="100"/>
      <c r="E302" s="184">
        <v>84.48</v>
      </c>
      <c r="F302" s="184">
        <v>1281.71</v>
      </c>
      <c r="G302" s="437">
        <v>1259.3399999999999</v>
      </c>
      <c r="H302" s="136">
        <v>516</v>
      </c>
      <c r="I302" s="119">
        <f t="shared" si="70"/>
        <v>-743.33999999999992</v>
      </c>
      <c r="J302" s="120">
        <f t="shared" si="71"/>
        <v>2.4405813953488371</v>
      </c>
      <c r="K302" s="402">
        <v>516</v>
      </c>
      <c r="L302" s="404">
        <v>516</v>
      </c>
      <c r="M302" s="118">
        <f t="shared" si="68"/>
        <v>0</v>
      </c>
      <c r="N302" s="428">
        <v>516</v>
      </c>
      <c r="O302" s="106">
        <v>44166</v>
      </c>
      <c r="P302" s="118">
        <f t="shared" si="69"/>
        <v>0</v>
      </c>
      <c r="Q302" s="405">
        <v>516</v>
      </c>
      <c r="R302" s="401">
        <f t="shared" si="67"/>
        <v>0</v>
      </c>
      <c r="S302" s="207"/>
    </row>
    <row r="303" spans="1:19" ht="11.25" customHeight="1" x14ac:dyDescent="0.25">
      <c r="A303" s="100"/>
      <c r="B303" s="100"/>
      <c r="C303" s="101" t="s">
        <v>833</v>
      </c>
      <c r="D303" s="100"/>
      <c r="E303" s="184"/>
      <c r="F303" s="184"/>
      <c r="G303" s="121">
        <v>0</v>
      </c>
      <c r="H303" s="136">
        <v>0</v>
      </c>
      <c r="I303" s="119">
        <f t="shared" si="70"/>
        <v>0</v>
      </c>
      <c r="J303" s="120" t="str">
        <f t="shared" si="71"/>
        <v>---</v>
      </c>
      <c r="K303" s="402">
        <v>0</v>
      </c>
      <c r="L303" s="404">
        <v>0</v>
      </c>
      <c r="M303" s="118">
        <f t="shared" si="68"/>
        <v>0</v>
      </c>
      <c r="N303" s="428">
        <v>0</v>
      </c>
      <c r="O303" s="106">
        <v>44166</v>
      </c>
      <c r="P303" s="118">
        <f t="shared" si="69"/>
        <v>0</v>
      </c>
      <c r="Q303" s="405">
        <v>0</v>
      </c>
      <c r="R303" s="401">
        <f t="shared" si="67"/>
        <v>0</v>
      </c>
      <c r="S303" s="207"/>
    </row>
    <row r="304" spans="1:19" ht="11.25" customHeight="1" x14ac:dyDescent="0.25">
      <c r="A304" s="100"/>
      <c r="B304" s="100"/>
      <c r="C304" s="101" t="s">
        <v>834</v>
      </c>
      <c r="D304" s="100"/>
      <c r="E304" s="184"/>
      <c r="F304" s="184"/>
      <c r="G304" s="121">
        <v>0</v>
      </c>
      <c r="H304" s="136">
        <v>0</v>
      </c>
      <c r="I304" s="119">
        <f t="shared" si="70"/>
        <v>0</v>
      </c>
      <c r="J304" s="120" t="str">
        <f t="shared" si="71"/>
        <v>---</v>
      </c>
      <c r="K304" s="402">
        <v>0</v>
      </c>
      <c r="L304" s="404">
        <v>500</v>
      </c>
      <c r="M304" s="118">
        <f t="shared" si="68"/>
        <v>-500</v>
      </c>
      <c r="N304" s="428">
        <v>500</v>
      </c>
      <c r="O304" s="106">
        <v>44166</v>
      </c>
      <c r="P304" s="118">
        <f t="shared" si="69"/>
        <v>0</v>
      </c>
      <c r="Q304" s="405">
        <v>0</v>
      </c>
      <c r="R304" s="401">
        <f t="shared" si="67"/>
        <v>500</v>
      </c>
      <c r="S304" s="207"/>
    </row>
    <row r="305" spans="1:19" ht="11.25" customHeight="1" x14ac:dyDescent="0.25">
      <c r="A305" s="100"/>
      <c r="B305" s="100"/>
      <c r="C305" s="101" t="s">
        <v>835</v>
      </c>
      <c r="D305" s="100"/>
      <c r="E305" s="184"/>
      <c r="F305" s="184"/>
      <c r="G305" s="121">
        <v>0</v>
      </c>
      <c r="H305" s="136">
        <v>0</v>
      </c>
      <c r="I305" s="119">
        <f t="shared" si="70"/>
        <v>0</v>
      </c>
      <c r="J305" s="120" t="str">
        <f t="shared" si="71"/>
        <v>---</v>
      </c>
      <c r="K305" s="402">
        <v>0</v>
      </c>
      <c r="L305" s="404">
        <v>0</v>
      </c>
      <c r="M305" s="118">
        <f t="shared" si="68"/>
        <v>0</v>
      </c>
      <c r="N305" s="428">
        <v>0</v>
      </c>
      <c r="O305" s="106">
        <v>44166</v>
      </c>
      <c r="P305" s="118">
        <f t="shared" si="69"/>
        <v>0</v>
      </c>
      <c r="Q305" s="405">
        <v>0</v>
      </c>
      <c r="R305" s="401">
        <f t="shared" si="67"/>
        <v>0</v>
      </c>
      <c r="S305" s="207"/>
    </row>
    <row r="306" spans="1:19" ht="11.25" customHeight="1" x14ac:dyDescent="0.25">
      <c r="A306" s="100"/>
      <c r="B306" s="100"/>
      <c r="C306" s="101" t="s">
        <v>836</v>
      </c>
      <c r="D306" s="100"/>
      <c r="E306" s="184"/>
      <c r="F306" s="184"/>
      <c r="G306" s="121">
        <v>0</v>
      </c>
      <c r="H306" s="136">
        <v>0</v>
      </c>
      <c r="I306" s="119">
        <f t="shared" si="70"/>
        <v>0</v>
      </c>
      <c r="J306" s="120" t="str">
        <f t="shared" si="71"/>
        <v>---</v>
      </c>
      <c r="K306" s="402">
        <v>0</v>
      </c>
      <c r="L306" s="404">
        <v>0</v>
      </c>
      <c r="M306" s="118">
        <f t="shared" si="68"/>
        <v>0</v>
      </c>
      <c r="N306" s="428">
        <v>0</v>
      </c>
      <c r="O306" s="106">
        <v>44166</v>
      </c>
      <c r="P306" s="118">
        <f t="shared" si="69"/>
        <v>0</v>
      </c>
      <c r="Q306" s="405">
        <v>0</v>
      </c>
      <c r="R306" s="401">
        <f t="shared" si="67"/>
        <v>0</v>
      </c>
      <c r="S306" s="207"/>
    </row>
    <row r="307" spans="1:19" ht="11.25" customHeight="1" x14ac:dyDescent="0.25">
      <c r="A307" s="100"/>
      <c r="B307" s="100"/>
      <c r="C307" s="101" t="s">
        <v>837</v>
      </c>
      <c r="D307" s="100"/>
      <c r="E307" s="184"/>
      <c r="F307" s="184"/>
      <c r="G307" s="121">
        <v>0</v>
      </c>
      <c r="H307" s="136">
        <v>0</v>
      </c>
      <c r="I307" s="119">
        <f t="shared" si="70"/>
        <v>0</v>
      </c>
      <c r="J307" s="120" t="str">
        <f t="shared" si="71"/>
        <v>---</v>
      </c>
      <c r="K307" s="402">
        <v>0</v>
      </c>
      <c r="L307" s="404">
        <v>100</v>
      </c>
      <c r="M307" s="118">
        <f t="shared" si="68"/>
        <v>-100</v>
      </c>
      <c r="N307" s="428">
        <v>100</v>
      </c>
      <c r="O307" s="106">
        <v>44166</v>
      </c>
      <c r="P307" s="118">
        <f t="shared" si="69"/>
        <v>0</v>
      </c>
      <c r="Q307" s="405">
        <v>0</v>
      </c>
      <c r="R307" s="401">
        <f t="shared" si="67"/>
        <v>100</v>
      </c>
      <c r="S307" s="207"/>
    </row>
    <row r="308" spans="1:19" ht="11.25" customHeight="1" x14ac:dyDescent="0.25">
      <c r="A308" s="100"/>
      <c r="B308" s="100"/>
      <c r="C308" s="101" t="s">
        <v>838</v>
      </c>
      <c r="D308" s="100"/>
      <c r="E308" s="184"/>
      <c r="F308" s="184"/>
      <c r="G308" s="121">
        <v>0</v>
      </c>
      <c r="H308" s="136">
        <v>0</v>
      </c>
      <c r="I308" s="119">
        <f t="shared" si="70"/>
        <v>0</v>
      </c>
      <c r="J308" s="120" t="str">
        <f t="shared" si="71"/>
        <v>---</v>
      </c>
      <c r="K308" s="402">
        <v>0</v>
      </c>
      <c r="L308" s="404">
        <v>0</v>
      </c>
      <c r="M308" s="122">
        <f>K308-L308</f>
        <v>0</v>
      </c>
      <c r="N308" s="428">
        <v>0</v>
      </c>
      <c r="O308" s="106">
        <v>44166</v>
      </c>
      <c r="P308" s="118">
        <f t="shared" si="69"/>
        <v>0</v>
      </c>
      <c r="Q308" s="405">
        <v>0</v>
      </c>
      <c r="R308" s="401">
        <f t="shared" si="67"/>
        <v>0</v>
      </c>
      <c r="S308" s="207"/>
    </row>
    <row r="309" spans="1:19" ht="11.25" customHeight="1" x14ac:dyDescent="0.25">
      <c r="A309" s="100"/>
      <c r="B309" s="135" t="s">
        <v>1207</v>
      </c>
      <c r="C309" s="135"/>
      <c r="D309" s="135"/>
      <c r="E309" s="181">
        <f>SUM(E287:E308)</f>
        <v>1299.08</v>
      </c>
      <c r="F309" s="181">
        <f>SUM(F287:F308)</f>
        <v>5281.71</v>
      </c>
      <c r="G309" s="112">
        <f>SUM(G287:G308)</f>
        <v>7135.34</v>
      </c>
      <c r="H309" s="113">
        <f>SUM(H287:H308)</f>
        <v>7051</v>
      </c>
      <c r="I309" s="479">
        <f t="shared" si="70"/>
        <v>-84.340000000000146</v>
      </c>
      <c r="J309" s="480">
        <f t="shared" si="71"/>
        <v>1.011961423911502</v>
      </c>
      <c r="K309" s="403">
        <f>SUM(K287:K308)</f>
        <v>7068</v>
      </c>
      <c r="L309" s="409">
        <f>SUM(L287:L308)</f>
        <v>7768</v>
      </c>
      <c r="M309" s="113">
        <f>K309-L309</f>
        <v>-700</v>
      </c>
      <c r="N309" s="429">
        <f>SUM(N287:N308)</f>
        <v>7768</v>
      </c>
      <c r="O309" s="106">
        <v>44166</v>
      </c>
      <c r="P309" s="113">
        <f>L309-N309</f>
        <v>0</v>
      </c>
      <c r="Q309" s="503">
        <f>SUM(Q287:Q308)</f>
        <v>7168</v>
      </c>
      <c r="R309" s="113">
        <f t="shared" si="67"/>
        <v>600</v>
      </c>
      <c r="S309" s="207"/>
    </row>
    <row r="310" spans="1:19" ht="11.25" customHeight="1" x14ac:dyDescent="0.25">
      <c r="A310" s="100"/>
      <c r="B310" s="100" t="s">
        <v>839</v>
      </c>
      <c r="C310" s="100"/>
      <c r="D310" s="100"/>
      <c r="E310" s="183"/>
      <c r="F310" s="183"/>
      <c r="G310" s="117"/>
      <c r="H310" s="118"/>
      <c r="I310" s="119"/>
      <c r="J310" s="120"/>
      <c r="K310" s="198"/>
      <c r="L310" s="408"/>
      <c r="M310" s="118"/>
      <c r="N310" s="427"/>
      <c r="O310" s="106">
        <v>44166</v>
      </c>
      <c r="P310" s="118"/>
      <c r="Q310" s="150"/>
      <c r="R310" s="118"/>
      <c r="S310" s="207"/>
    </row>
    <row r="311" spans="1:19" ht="11.25" customHeight="1" x14ac:dyDescent="0.2">
      <c r="A311" s="100"/>
      <c r="B311" s="100"/>
      <c r="C311" s="101" t="s">
        <v>840</v>
      </c>
      <c r="D311" s="100"/>
      <c r="E311" s="183"/>
      <c r="F311" s="183"/>
      <c r="G311" s="437">
        <v>8112</v>
      </c>
      <c r="H311" s="118">
        <v>0</v>
      </c>
      <c r="I311" s="119">
        <f t="shared" si="70"/>
        <v>-8112</v>
      </c>
      <c r="J311" s="120" t="str">
        <f t="shared" si="71"/>
        <v>---</v>
      </c>
      <c r="K311" s="198">
        <v>0</v>
      </c>
      <c r="L311" s="408">
        <v>0</v>
      </c>
      <c r="M311" s="122">
        <f>K311-L311</f>
        <v>0</v>
      </c>
      <c r="N311" s="427">
        <v>0</v>
      </c>
      <c r="O311" s="106">
        <v>44166</v>
      </c>
      <c r="P311" s="118">
        <f>L311-N311</f>
        <v>0</v>
      </c>
      <c r="Q311" s="150">
        <v>0</v>
      </c>
      <c r="R311" s="118">
        <f t="shared" si="67"/>
        <v>0</v>
      </c>
      <c r="S311" s="207"/>
    </row>
    <row r="312" spans="1:19" ht="11.25" customHeight="1" x14ac:dyDescent="0.25">
      <c r="A312" s="100"/>
      <c r="B312" s="100" t="s">
        <v>841</v>
      </c>
      <c r="C312" s="100"/>
      <c r="D312" s="100"/>
      <c r="E312" s="189">
        <f>SUM(E310:E311)</f>
        <v>0</v>
      </c>
      <c r="F312" s="189">
        <f>SUM(F310:F311)</f>
        <v>0</v>
      </c>
      <c r="G312" s="112">
        <f>SUM(G310:G311)</f>
        <v>8112</v>
      </c>
      <c r="H312" s="113">
        <f>SUM(H310:H311)</f>
        <v>0</v>
      </c>
      <c r="I312" s="479">
        <f t="shared" si="70"/>
        <v>-8112</v>
      </c>
      <c r="J312" s="480" t="str">
        <f t="shared" si="71"/>
        <v>---</v>
      </c>
      <c r="K312" s="403">
        <f>SUM(K310:K311)</f>
        <v>0</v>
      </c>
      <c r="L312" s="409">
        <f>SUM(L310:L311)</f>
        <v>0</v>
      </c>
      <c r="M312" s="113">
        <f>K312-L312</f>
        <v>0</v>
      </c>
      <c r="N312" s="429">
        <f>SUM(N310:N311)</f>
        <v>0</v>
      </c>
      <c r="O312" s="106">
        <v>44166</v>
      </c>
      <c r="P312" s="113">
        <f>L312-N312</f>
        <v>0</v>
      </c>
      <c r="Q312" s="503">
        <f>SUM(Q310:Q311)</f>
        <v>0</v>
      </c>
      <c r="R312" s="113">
        <f t="shared" si="67"/>
        <v>0</v>
      </c>
      <c r="S312" s="207"/>
    </row>
    <row r="313" spans="1:19" ht="11.25" customHeight="1" x14ac:dyDescent="0.25">
      <c r="A313" s="100"/>
      <c r="B313" s="100" t="s">
        <v>1386</v>
      </c>
      <c r="C313" s="100"/>
      <c r="D313" s="100"/>
      <c r="E313" s="195"/>
      <c r="F313" s="195"/>
      <c r="G313" s="117"/>
      <c r="H313" s="118"/>
      <c r="I313" s="119"/>
      <c r="J313" s="120"/>
      <c r="K313" s="198"/>
      <c r="L313" s="408"/>
      <c r="M313" s="118"/>
      <c r="N313" s="427"/>
      <c r="O313" s="106"/>
      <c r="P313" s="118"/>
      <c r="Q313" s="150"/>
      <c r="R313" s="118"/>
      <c r="S313" s="207"/>
    </row>
    <row r="314" spans="1:19" ht="11.25" customHeight="1" x14ac:dyDescent="0.25">
      <c r="A314" s="100"/>
      <c r="B314" s="100"/>
      <c r="C314" s="101" t="s">
        <v>703</v>
      </c>
      <c r="D314" s="100"/>
      <c r="E314" s="195"/>
      <c r="F314" s="195"/>
      <c r="G314" s="117"/>
      <c r="H314" s="118"/>
      <c r="I314" s="119"/>
      <c r="J314" s="120"/>
      <c r="K314" s="198"/>
      <c r="L314" s="408"/>
      <c r="M314" s="118"/>
      <c r="N314" s="427"/>
      <c r="O314" s="106"/>
      <c r="P314" s="118"/>
      <c r="Q314" s="150"/>
      <c r="R314" s="401">
        <f t="shared" si="67"/>
        <v>0</v>
      </c>
      <c r="S314" s="207"/>
    </row>
    <row r="315" spans="1:19" ht="11.25" customHeight="1" x14ac:dyDescent="0.25">
      <c r="A315" s="100"/>
      <c r="B315" s="100"/>
      <c r="C315" s="101" t="s">
        <v>704</v>
      </c>
      <c r="D315" s="100"/>
      <c r="E315" s="195"/>
      <c r="F315" s="195"/>
      <c r="G315" s="117"/>
      <c r="H315" s="118"/>
      <c r="I315" s="119"/>
      <c r="J315" s="120"/>
      <c r="K315" s="198"/>
      <c r="L315" s="408"/>
      <c r="M315" s="118"/>
      <c r="N315" s="427"/>
      <c r="O315" s="106"/>
      <c r="P315" s="118"/>
      <c r="Q315" s="150"/>
      <c r="R315" s="401">
        <f t="shared" si="67"/>
        <v>0</v>
      </c>
      <c r="S315" s="207"/>
    </row>
    <row r="316" spans="1:19" ht="11.25" customHeight="1" x14ac:dyDescent="0.25">
      <c r="A316" s="100"/>
      <c r="B316" s="100"/>
      <c r="C316" s="101" t="s">
        <v>705</v>
      </c>
      <c r="D316" s="100"/>
      <c r="E316" s="195"/>
      <c r="F316" s="195"/>
      <c r="G316" s="117"/>
      <c r="H316" s="118"/>
      <c r="I316" s="119"/>
      <c r="J316" s="120"/>
      <c r="K316" s="198"/>
      <c r="L316" s="408"/>
      <c r="M316" s="118"/>
      <c r="N316" s="427"/>
      <c r="O316" s="106"/>
      <c r="P316" s="118"/>
      <c r="Q316" s="150"/>
      <c r="R316" s="401">
        <f t="shared" si="67"/>
        <v>0</v>
      </c>
      <c r="S316" s="207"/>
    </row>
    <row r="317" spans="1:19" ht="11.25" customHeight="1" x14ac:dyDescent="0.25">
      <c r="A317" s="100"/>
      <c r="B317" s="100"/>
      <c r="C317" s="101" t="s">
        <v>1170</v>
      </c>
      <c r="D317" s="100"/>
      <c r="E317" s="195"/>
      <c r="F317" s="195"/>
      <c r="G317" s="117"/>
      <c r="H317" s="118"/>
      <c r="I317" s="119"/>
      <c r="J317" s="120"/>
      <c r="K317" s="198"/>
      <c r="L317" s="408"/>
      <c r="M317" s="118"/>
      <c r="N317" s="427"/>
      <c r="O317" s="106"/>
      <c r="P317" s="118"/>
      <c r="Q317" s="150"/>
      <c r="R317" s="401">
        <f t="shared" si="67"/>
        <v>0</v>
      </c>
      <c r="S317" s="207"/>
    </row>
    <row r="318" spans="1:19" ht="11.25" customHeight="1" x14ac:dyDescent="0.25">
      <c r="A318" s="100"/>
      <c r="B318" s="100"/>
      <c r="C318" s="101" t="s">
        <v>706</v>
      </c>
      <c r="D318" s="100"/>
      <c r="E318" s="195"/>
      <c r="F318" s="195"/>
      <c r="G318" s="117"/>
      <c r="H318" s="118"/>
      <c r="I318" s="119"/>
      <c r="J318" s="120"/>
      <c r="K318" s="198">
        <v>143381</v>
      </c>
      <c r="L318" s="408">
        <v>143381</v>
      </c>
      <c r="M318" s="118"/>
      <c r="N318" s="427">
        <v>143381</v>
      </c>
      <c r="O318" s="106"/>
      <c r="P318" s="118"/>
      <c r="Q318" s="150">
        <v>143381</v>
      </c>
      <c r="R318" s="401">
        <f t="shared" si="67"/>
        <v>0</v>
      </c>
      <c r="S318" s="207"/>
    </row>
    <row r="319" spans="1:19" ht="11.25" customHeight="1" x14ac:dyDescent="0.25">
      <c r="A319" s="100"/>
      <c r="B319" s="100"/>
      <c r="C319" s="101" t="s">
        <v>707</v>
      </c>
      <c r="D319" s="100"/>
      <c r="E319" s="195"/>
      <c r="F319" s="195"/>
      <c r="G319" s="117"/>
      <c r="H319" s="118"/>
      <c r="I319" s="119"/>
      <c r="J319" s="120"/>
      <c r="K319" s="198"/>
      <c r="L319" s="408"/>
      <c r="M319" s="118"/>
      <c r="N319" s="427"/>
      <c r="O319" s="106"/>
      <c r="P319" s="118"/>
      <c r="Q319" s="150"/>
      <c r="R319" s="401">
        <f t="shared" si="67"/>
        <v>0</v>
      </c>
      <c r="S319" s="207"/>
    </row>
    <row r="320" spans="1:19" ht="11.25" customHeight="1" x14ac:dyDescent="0.25">
      <c r="A320" s="100"/>
      <c r="B320" s="100"/>
      <c r="C320" s="101" t="s">
        <v>708</v>
      </c>
      <c r="D320" s="100"/>
      <c r="E320" s="195"/>
      <c r="F320" s="195"/>
      <c r="G320" s="117"/>
      <c r="H320" s="118"/>
      <c r="I320" s="119"/>
      <c r="J320" s="120"/>
      <c r="K320" s="198"/>
      <c r="L320" s="408"/>
      <c r="M320" s="118"/>
      <c r="N320" s="427"/>
      <c r="O320" s="106"/>
      <c r="P320" s="118"/>
      <c r="Q320" s="150"/>
      <c r="R320" s="401">
        <f t="shared" si="67"/>
        <v>0</v>
      </c>
      <c r="S320" s="207"/>
    </row>
    <row r="321" spans="1:19" ht="11.25" customHeight="1" x14ac:dyDescent="0.25">
      <c r="A321" s="100"/>
      <c r="B321" s="100"/>
      <c r="C321" s="101" t="s">
        <v>709</v>
      </c>
      <c r="D321" s="100"/>
      <c r="E321" s="195"/>
      <c r="F321" s="195"/>
      <c r="G321" s="117"/>
      <c r="H321" s="118"/>
      <c r="I321" s="119"/>
      <c r="J321" s="120"/>
      <c r="K321" s="198"/>
      <c r="L321" s="408"/>
      <c r="M321" s="118"/>
      <c r="N321" s="427"/>
      <c r="O321" s="106"/>
      <c r="P321" s="118"/>
      <c r="Q321" s="150"/>
      <c r="R321" s="401">
        <f t="shared" si="67"/>
        <v>0</v>
      </c>
      <c r="S321" s="207"/>
    </row>
    <row r="322" spans="1:19" ht="11.25" customHeight="1" x14ac:dyDescent="0.25">
      <c r="A322" s="100"/>
      <c r="B322" s="100"/>
      <c r="C322" s="101" t="s">
        <v>710</v>
      </c>
      <c r="D322" s="100"/>
      <c r="E322" s="195"/>
      <c r="F322" s="195"/>
      <c r="G322" s="117"/>
      <c r="H322" s="118"/>
      <c r="I322" s="119"/>
      <c r="J322" s="120"/>
      <c r="K322" s="198"/>
      <c r="L322" s="408"/>
      <c r="M322" s="118"/>
      <c r="N322" s="427"/>
      <c r="O322" s="106"/>
      <c r="P322" s="118"/>
      <c r="Q322" s="150"/>
      <c r="R322" s="401">
        <f t="shared" si="67"/>
        <v>0</v>
      </c>
      <c r="S322" s="207"/>
    </row>
    <row r="323" spans="1:19" ht="11.25" customHeight="1" x14ac:dyDescent="0.25">
      <c r="A323" s="100"/>
      <c r="B323" s="100"/>
      <c r="C323" s="101" t="s">
        <v>1205</v>
      </c>
      <c r="D323" s="100"/>
      <c r="E323" s="195"/>
      <c r="F323" s="195"/>
      <c r="G323" s="117"/>
      <c r="H323" s="118"/>
      <c r="I323" s="119"/>
      <c r="J323" s="120"/>
      <c r="K323" s="198"/>
      <c r="L323" s="408"/>
      <c r="M323" s="118"/>
      <c r="N323" s="427"/>
      <c r="O323" s="106"/>
      <c r="P323" s="122"/>
      <c r="Q323" s="512"/>
      <c r="R323" s="401">
        <f t="shared" si="67"/>
        <v>0</v>
      </c>
      <c r="S323" s="207"/>
    </row>
    <row r="324" spans="1:19" ht="11.25" customHeight="1" thickBot="1" x14ac:dyDescent="0.3">
      <c r="A324" s="100"/>
      <c r="B324" s="100" t="s">
        <v>1387</v>
      </c>
      <c r="C324" s="177"/>
      <c r="D324" s="100"/>
      <c r="E324" s="192"/>
      <c r="F324" s="192"/>
      <c r="G324" s="131">
        <f>SUM(G313:G323)</f>
        <v>0</v>
      </c>
      <c r="H324" s="131">
        <f>SUM(H313:H323)</f>
        <v>0</v>
      </c>
      <c r="I324" s="483"/>
      <c r="J324" s="484"/>
      <c r="K324" s="526">
        <f>SUM(K313:K323)</f>
        <v>143381</v>
      </c>
      <c r="L324" s="527">
        <f>SUM(L313:L323)</f>
        <v>143381</v>
      </c>
      <c r="M324" s="124"/>
      <c r="N324" s="528">
        <f>SUM(N313:N323)</f>
        <v>143381</v>
      </c>
      <c r="O324" s="106"/>
      <c r="P324" s="113"/>
      <c r="Q324" s="522">
        <f>SUM(Q313:Q323)</f>
        <v>143381</v>
      </c>
      <c r="R324" s="112">
        <f>SUM(R313:R323)</f>
        <v>0</v>
      </c>
      <c r="S324" s="207"/>
    </row>
    <row r="325" spans="1:19" ht="11.25" customHeight="1" thickTop="1" x14ac:dyDescent="0.25">
      <c r="A325" s="115" t="s">
        <v>842</v>
      </c>
      <c r="B325" s="100"/>
      <c r="C325" s="100"/>
      <c r="D325" s="100"/>
      <c r="E325" s="182">
        <f>SUM(E286+E309+E312)</f>
        <v>458798.87</v>
      </c>
      <c r="F325" s="182">
        <f>SUM(F286+F309+F312)</f>
        <v>501977.58</v>
      </c>
      <c r="G325" s="117">
        <f>SUM(G286+G309+G312+G324)</f>
        <v>488993.9200000001</v>
      </c>
      <c r="H325" s="118">
        <f>SUM(H286+H309+H312+H324)</f>
        <v>534425</v>
      </c>
      <c r="I325" s="119">
        <f t="shared" si="70"/>
        <v>45431.0799999999</v>
      </c>
      <c r="J325" s="518">
        <f t="shared" si="71"/>
        <v>0.91499072835290285</v>
      </c>
      <c r="K325" s="198">
        <f>SUM(K286+K309+K312+K324)</f>
        <v>744569</v>
      </c>
      <c r="L325" s="408">
        <f>SUM(L286+L309+L312+L324)</f>
        <v>725268</v>
      </c>
      <c r="M325" s="118">
        <f>K325-L325</f>
        <v>19301</v>
      </c>
      <c r="N325" s="427">
        <f>SUM(N286+N309+N312+N324)</f>
        <v>712992</v>
      </c>
      <c r="O325" s="106"/>
      <c r="P325" s="126">
        <f>L325-N325</f>
        <v>12276</v>
      </c>
      <c r="Q325" s="504">
        <f>SUM(Q286+Q309+Q312+Q324)</f>
        <v>710260</v>
      </c>
      <c r="R325" s="126">
        <f>SUM(R286+R309+R312+R324)</f>
        <v>2732</v>
      </c>
      <c r="S325" s="207"/>
    </row>
    <row r="326" spans="1:19" ht="11.25" customHeight="1" x14ac:dyDescent="0.25">
      <c r="A326" s="100"/>
      <c r="B326" s="100"/>
      <c r="C326" s="100"/>
      <c r="D326" s="100"/>
      <c r="E326" s="183"/>
      <c r="F326" s="183"/>
      <c r="G326" s="117"/>
      <c r="H326" s="118"/>
      <c r="I326" s="119"/>
      <c r="J326" s="120"/>
      <c r="K326" s="118"/>
      <c r="L326" s="118"/>
      <c r="M326" s="118"/>
      <c r="N326" s="118"/>
      <c r="O326" s="106"/>
      <c r="P326" s="118"/>
      <c r="Q326" s="118"/>
      <c r="R326" s="118"/>
      <c r="S326" s="207"/>
    </row>
    <row r="327" spans="1:19" ht="11.25" customHeight="1" x14ac:dyDescent="0.25">
      <c r="A327" s="100" t="s">
        <v>843</v>
      </c>
      <c r="B327" s="100"/>
      <c r="C327" s="100"/>
      <c r="D327" s="100"/>
      <c r="E327" s="183"/>
      <c r="F327" s="183"/>
      <c r="G327" s="117"/>
      <c r="H327" s="118"/>
      <c r="I327" s="119"/>
      <c r="J327" s="120"/>
      <c r="K327" s="198"/>
      <c r="L327" s="408"/>
      <c r="M327" s="118"/>
      <c r="N327" s="427"/>
      <c r="O327" s="106"/>
      <c r="P327" s="118"/>
      <c r="Q327" s="150"/>
      <c r="R327" s="118"/>
      <c r="S327" s="207"/>
    </row>
    <row r="328" spans="1:19" ht="11.25" customHeight="1" x14ac:dyDescent="0.25">
      <c r="A328" s="100"/>
      <c r="B328" s="100" t="s">
        <v>844</v>
      </c>
      <c r="C328" s="100"/>
      <c r="D328" s="100"/>
      <c r="E328" s="183"/>
      <c r="F328" s="183"/>
      <c r="G328" s="117"/>
      <c r="H328" s="118"/>
      <c r="I328" s="119"/>
      <c r="J328" s="120"/>
      <c r="K328" s="198"/>
      <c r="L328" s="408"/>
      <c r="M328" s="118"/>
      <c r="N328" s="427"/>
      <c r="O328" s="106"/>
      <c r="P328" s="118"/>
      <c r="Q328" s="150"/>
      <c r="R328" s="118"/>
      <c r="S328" s="207"/>
    </row>
    <row r="329" spans="1:19" ht="11.25" customHeight="1" x14ac:dyDescent="0.25">
      <c r="A329" s="100"/>
      <c r="B329" s="100"/>
      <c r="C329" s="101" t="s">
        <v>845</v>
      </c>
      <c r="D329" s="100"/>
      <c r="E329" s="186"/>
      <c r="F329" s="186"/>
      <c r="G329" s="123">
        <v>0</v>
      </c>
      <c r="H329" s="118">
        <v>0</v>
      </c>
      <c r="I329" s="119">
        <f t="shared" si="70"/>
        <v>0</v>
      </c>
      <c r="J329" s="120" t="str">
        <f t="shared" si="71"/>
        <v>---</v>
      </c>
      <c r="K329" s="410">
        <v>0</v>
      </c>
      <c r="L329" s="418">
        <v>0</v>
      </c>
      <c r="M329" s="122">
        <f>K329-L329</f>
        <v>0</v>
      </c>
      <c r="N329" s="430">
        <v>0</v>
      </c>
      <c r="O329" s="106"/>
      <c r="P329" s="118">
        <f>L329-N329</f>
        <v>0</v>
      </c>
      <c r="Q329" s="512">
        <v>0</v>
      </c>
      <c r="R329" s="122">
        <f t="shared" si="67"/>
        <v>0</v>
      </c>
      <c r="S329" s="207"/>
    </row>
    <row r="330" spans="1:19" ht="11.25" customHeight="1" thickBot="1" x14ac:dyDescent="0.3">
      <c r="A330" s="100"/>
      <c r="B330" s="100" t="s">
        <v>846</v>
      </c>
      <c r="C330" s="100"/>
      <c r="D330" s="100"/>
      <c r="E330" s="192"/>
      <c r="F330" s="192">
        <f>SUM(F328:F329)</f>
        <v>0</v>
      </c>
      <c r="G330" s="131">
        <f>SUM(G328:G329)</f>
        <v>0</v>
      </c>
      <c r="H330" s="124">
        <f>SUM(H328:H329)</f>
        <v>0</v>
      </c>
      <c r="I330" s="483">
        <f t="shared" si="70"/>
        <v>0</v>
      </c>
      <c r="J330" s="484" t="str">
        <f t="shared" si="71"/>
        <v>---</v>
      </c>
      <c r="K330" s="400">
        <f>SUM(K328:K329)</f>
        <v>0</v>
      </c>
      <c r="L330" s="417">
        <f>SUM(L328:L329)</f>
        <v>0</v>
      </c>
      <c r="M330" s="124">
        <f>K330-L330</f>
        <v>0</v>
      </c>
      <c r="N330" s="431">
        <f>SUM(N328:N329)</f>
        <v>0</v>
      </c>
      <c r="O330" s="106"/>
      <c r="P330" s="124">
        <f>L330-N330</f>
        <v>0</v>
      </c>
      <c r="Q330" s="510">
        <f>SUM(Q328:Q329)</f>
        <v>0</v>
      </c>
      <c r="R330" s="124">
        <f t="shared" si="67"/>
        <v>0</v>
      </c>
      <c r="S330" s="207"/>
    </row>
    <row r="331" spans="1:19" ht="11.25" customHeight="1" thickTop="1" x14ac:dyDescent="0.25">
      <c r="A331" s="115" t="s">
        <v>847</v>
      </c>
      <c r="B331" s="100"/>
      <c r="C331" s="100"/>
      <c r="D331" s="100"/>
      <c r="E331" s="193"/>
      <c r="F331" s="193">
        <f>SUM(F330)</f>
        <v>0</v>
      </c>
      <c r="G331" s="125">
        <f>SUM(G330)</f>
        <v>0</v>
      </c>
      <c r="H331" s="126">
        <f>SUM(H330)</f>
        <v>0</v>
      </c>
      <c r="I331" s="119">
        <f t="shared" si="70"/>
        <v>0</v>
      </c>
      <c r="J331" s="120" t="str">
        <f t="shared" si="71"/>
        <v>---</v>
      </c>
      <c r="K331" s="407">
        <f>SUM(K330)</f>
        <v>0</v>
      </c>
      <c r="L331" s="432">
        <f>SUM(L330)</f>
        <v>0</v>
      </c>
      <c r="M331" s="126">
        <f>K331-L331</f>
        <v>0</v>
      </c>
      <c r="N331" s="441">
        <f>SUM(N330)</f>
        <v>0</v>
      </c>
      <c r="O331" s="106"/>
      <c r="P331" s="126">
        <f>L331-N331</f>
        <v>0</v>
      </c>
      <c r="Q331" s="504">
        <f>SUM(Q330)</f>
        <v>0</v>
      </c>
      <c r="R331" s="126">
        <f t="shared" si="67"/>
        <v>0</v>
      </c>
      <c r="S331" s="207"/>
    </row>
    <row r="332" spans="1:19" ht="11.25" customHeight="1" x14ac:dyDescent="0.25">
      <c r="A332" s="100"/>
      <c r="B332" s="100"/>
      <c r="C332" s="100"/>
      <c r="D332" s="100"/>
      <c r="E332" s="184"/>
      <c r="F332" s="184"/>
      <c r="G332" s="121"/>
      <c r="H332" s="118"/>
      <c r="I332" s="119"/>
      <c r="J332" s="120"/>
      <c r="K332" s="401"/>
      <c r="L332" s="401"/>
      <c r="M332" s="118"/>
      <c r="N332" s="401"/>
      <c r="O332" s="106"/>
      <c r="P332" s="118"/>
      <c r="Q332" s="401"/>
      <c r="R332" s="401"/>
      <c r="S332" s="207"/>
    </row>
    <row r="333" spans="1:19" ht="11.25" customHeight="1" x14ac:dyDescent="0.25">
      <c r="A333" s="100" t="s">
        <v>848</v>
      </c>
      <c r="B333" s="100"/>
      <c r="C333" s="100"/>
      <c r="D333" s="100"/>
      <c r="E333" s="184"/>
      <c r="F333" s="184"/>
      <c r="G333" s="121"/>
      <c r="H333" s="118"/>
      <c r="I333" s="119"/>
      <c r="J333" s="120"/>
      <c r="K333" s="402"/>
      <c r="L333" s="404"/>
      <c r="M333" s="118"/>
      <c r="N333" s="428"/>
      <c r="O333" s="106">
        <v>44152</v>
      </c>
      <c r="P333" s="118"/>
      <c r="Q333" s="405"/>
      <c r="R333" s="401"/>
      <c r="S333" s="207"/>
    </row>
    <row r="334" spans="1:19" ht="11.25" customHeight="1" x14ac:dyDescent="0.25">
      <c r="A334" s="100"/>
      <c r="B334" s="100" t="s">
        <v>849</v>
      </c>
      <c r="C334" s="100"/>
      <c r="D334" s="100"/>
      <c r="E334" s="184"/>
      <c r="F334" s="184"/>
      <c r="G334" s="121"/>
      <c r="H334" s="118"/>
      <c r="I334" s="119"/>
      <c r="J334" s="120"/>
      <c r="K334" s="402"/>
      <c r="L334" s="404"/>
      <c r="M334" s="118"/>
      <c r="N334" s="428"/>
      <c r="O334" s="106">
        <v>44152</v>
      </c>
      <c r="P334" s="118"/>
      <c r="Q334" s="405"/>
      <c r="R334" s="401"/>
      <c r="S334" s="207"/>
    </row>
    <row r="335" spans="1:19" ht="11.25" customHeight="1" x14ac:dyDescent="0.25">
      <c r="A335" s="100"/>
      <c r="B335" s="100"/>
      <c r="C335" s="101" t="s">
        <v>1176</v>
      </c>
      <c r="D335" s="100"/>
      <c r="E335" s="184">
        <v>44118.55</v>
      </c>
      <c r="F335" s="184">
        <v>52248.21</v>
      </c>
      <c r="G335" s="121">
        <v>58751.73</v>
      </c>
      <c r="H335" s="118">
        <v>62244</v>
      </c>
      <c r="I335" s="119">
        <f t="shared" si="70"/>
        <v>3492.2699999999968</v>
      </c>
      <c r="J335" s="120">
        <f t="shared" si="71"/>
        <v>0.94389386928860619</v>
      </c>
      <c r="K335" s="405">
        <v>75500</v>
      </c>
      <c r="L335" s="405">
        <v>75500</v>
      </c>
      <c r="M335" s="150">
        <f t="shared" ref="M335:M359" si="72">K335-L335</f>
        <v>0</v>
      </c>
      <c r="N335" s="502">
        <v>63489</v>
      </c>
      <c r="O335" s="106">
        <v>44152</v>
      </c>
      <c r="P335" s="118">
        <f t="shared" ref="P335:P374" si="73">L335-N335</f>
        <v>12011</v>
      </c>
      <c r="Q335" s="502">
        <v>63489</v>
      </c>
      <c r="R335" s="401">
        <f t="shared" si="67"/>
        <v>0</v>
      </c>
      <c r="S335" s="207"/>
    </row>
    <row r="336" spans="1:19" ht="11.25" customHeight="1" x14ac:dyDescent="0.25">
      <c r="A336" s="100"/>
      <c r="B336" s="100"/>
      <c r="C336" s="101" t="s">
        <v>1177</v>
      </c>
      <c r="D336" s="100"/>
      <c r="E336" s="184">
        <v>79685.72</v>
      </c>
      <c r="F336" s="184">
        <v>81936.820000000007</v>
      </c>
      <c r="G336" s="121">
        <v>102136.84</v>
      </c>
      <c r="H336" s="118">
        <v>110144</v>
      </c>
      <c r="I336" s="119">
        <f t="shared" si="70"/>
        <v>8007.1600000000035</v>
      </c>
      <c r="J336" s="120">
        <f t="shared" si="71"/>
        <v>0.92730280360255657</v>
      </c>
      <c r="K336" s="405">
        <v>130416</v>
      </c>
      <c r="L336" s="405">
        <v>130416</v>
      </c>
      <c r="M336" s="150">
        <f t="shared" si="72"/>
        <v>0</v>
      </c>
      <c r="N336" s="502">
        <v>112347</v>
      </c>
      <c r="O336" s="106">
        <v>44152</v>
      </c>
      <c r="P336" s="118">
        <f t="shared" si="73"/>
        <v>18069</v>
      </c>
      <c r="Q336" s="502">
        <v>112347</v>
      </c>
      <c r="R336" s="401">
        <f t="shared" ref="R336:R411" si="74">N336-Q336</f>
        <v>0</v>
      </c>
      <c r="S336" s="207"/>
    </row>
    <row r="337" spans="1:36" ht="11.25" customHeight="1" x14ac:dyDescent="0.25">
      <c r="A337" s="100"/>
      <c r="B337" s="100"/>
      <c r="C337" s="101" t="s">
        <v>850</v>
      </c>
      <c r="D337" s="100"/>
      <c r="E337" s="184">
        <v>8301.17</v>
      </c>
      <c r="F337" s="184">
        <v>8524.6</v>
      </c>
      <c r="G337" s="121">
        <v>9676.6</v>
      </c>
      <c r="H337" s="118">
        <v>8846</v>
      </c>
      <c r="I337" s="119">
        <f t="shared" si="70"/>
        <v>-830.60000000000036</v>
      </c>
      <c r="J337" s="120">
        <f t="shared" si="71"/>
        <v>1.0938955460094959</v>
      </c>
      <c r="K337" s="402">
        <v>9023</v>
      </c>
      <c r="L337" s="404">
        <v>9023</v>
      </c>
      <c r="M337" s="118">
        <f t="shared" si="72"/>
        <v>0</v>
      </c>
      <c r="N337" s="450">
        <v>9023</v>
      </c>
      <c r="O337" s="106">
        <v>44152</v>
      </c>
      <c r="P337" s="118">
        <f t="shared" si="73"/>
        <v>0</v>
      </c>
      <c r="Q337" s="502">
        <v>9023</v>
      </c>
      <c r="R337" s="401">
        <f t="shared" si="74"/>
        <v>0</v>
      </c>
      <c r="S337" s="207"/>
    </row>
    <row r="338" spans="1:36" ht="11.25" customHeight="1" x14ac:dyDescent="0.25">
      <c r="A338" s="100"/>
      <c r="B338" s="100"/>
      <c r="C338" s="101" t="s">
        <v>851</v>
      </c>
      <c r="D338" s="100"/>
      <c r="E338" s="184">
        <v>1628.12</v>
      </c>
      <c r="F338" s="184">
        <v>213.28</v>
      </c>
      <c r="G338" s="121">
        <v>3280</v>
      </c>
      <c r="H338" s="118">
        <v>4269</v>
      </c>
      <c r="I338" s="119">
        <f t="shared" si="70"/>
        <v>989</v>
      </c>
      <c r="J338" s="120">
        <f t="shared" si="71"/>
        <v>0.76832981962988989</v>
      </c>
      <c r="K338" s="402">
        <v>4354</v>
      </c>
      <c r="L338" s="404">
        <v>4354</v>
      </c>
      <c r="M338" s="118">
        <f t="shared" si="72"/>
        <v>0</v>
      </c>
      <c r="N338" s="450">
        <v>4354</v>
      </c>
      <c r="O338" s="106">
        <v>44152</v>
      </c>
      <c r="P338" s="118">
        <f t="shared" si="73"/>
        <v>0</v>
      </c>
      <c r="Q338" s="502">
        <v>4354</v>
      </c>
      <c r="R338" s="401">
        <f t="shared" si="74"/>
        <v>0</v>
      </c>
      <c r="S338" s="207"/>
      <c r="AJ338" s="116"/>
    </row>
    <row r="339" spans="1:36" ht="11.25" customHeight="1" x14ac:dyDescent="0.25">
      <c r="A339" s="100"/>
      <c r="B339" s="100"/>
      <c r="C339" s="101" t="s">
        <v>852</v>
      </c>
      <c r="D339" s="100"/>
      <c r="E339" s="184">
        <v>60921.77</v>
      </c>
      <c r="F339" s="184">
        <v>82481.740000000005</v>
      </c>
      <c r="G339" s="121">
        <v>93734.6</v>
      </c>
      <c r="H339" s="118">
        <v>95102</v>
      </c>
      <c r="I339" s="119">
        <f t="shared" si="70"/>
        <v>1367.3999999999942</v>
      </c>
      <c r="J339" s="120">
        <f t="shared" si="71"/>
        <v>0.98562175348573122</v>
      </c>
      <c r="K339" s="405">
        <v>96974</v>
      </c>
      <c r="L339" s="405">
        <v>96974</v>
      </c>
      <c r="M339" s="150">
        <f t="shared" si="72"/>
        <v>0</v>
      </c>
      <c r="N339" s="502">
        <v>97004</v>
      </c>
      <c r="O339" s="106">
        <v>44152</v>
      </c>
      <c r="P339" s="118">
        <f t="shared" si="73"/>
        <v>-30</v>
      </c>
      <c r="Q339" s="502">
        <v>97004</v>
      </c>
      <c r="R339" s="401">
        <f t="shared" si="74"/>
        <v>0</v>
      </c>
      <c r="S339" s="207"/>
    </row>
    <row r="340" spans="1:36" ht="11.25" customHeight="1" x14ac:dyDescent="0.25">
      <c r="A340" s="100"/>
      <c r="B340" s="100"/>
      <c r="C340" s="101" t="s">
        <v>853</v>
      </c>
      <c r="D340" s="100"/>
      <c r="E340" s="184">
        <v>40278.92</v>
      </c>
      <c r="F340" s="184">
        <v>41907.919999999998</v>
      </c>
      <c r="G340" s="121">
        <v>44125.84</v>
      </c>
      <c r="H340" s="118">
        <v>41801</v>
      </c>
      <c r="I340" s="119">
        <f t="shared" si="70"/>
        <v>-2324.8399999999965</v>
      </c>
      <c r="J340" s="120">
        <f t="shared" si="71"/>
        <v>1.0556168512715005</v>
      </c>
      <c r="K340" s="405">
        <v>52416</v>
      </c>
      <c r="L340" s="405">
        <v>52416</v>
      </c>
      <c r="M340" s="150">
        <f t="shared" si="72"/>
        <v>0</v>
      </c>
      <c r="N340" s="502">
        <v>42637</v>
      </c>
      <c r="O340" s="106">
        <v>44152</v>
      </c>
      <c r="P340" s="118">
        <f t="shared" si="73"/>
        <v>9779</v>
      </c>
      <c r="Q340" s="502">
        <v>42637</v>
      </c>
      <c r="R340" s="401">
        <f t="shared" si="74"/>
        <v>0</v>
      </c>
      <c r="S340" s="207"/>
    </row>
    <row r="341" spans="1:36" ht="11.25" customHeight="1" x14ac:dyDescent="0.25">
      <c r="A341" s="100"/>
      <c r="B341" s="100"/>
      <c r="C341" s="101" t="s">
        <v>1375</v>
      </c>
      <c r="D341" s="100"/>
      <c r="E341" s="184"/>
      <c r="F341" s="184">
        <v>0</v>
      </c>
      <c r="G341" s="121">
        <v>0</v>
      </c>
      <c r="H341" s="118">
        <v>0</v>
      </c>
      <c r="I341" s="119">
        <f t="shared" si="70"/>
        <v>0</v>
      </c>
      <c r="J341" s="120" t="str">
        <f t="shared" si="71"/>
        <v>---</v>
      </c>
      <c r="K341" s="402">
        <v>0</v>
      </c>
      <c r="L341" s="404">
        <v>0</v>
      </c>
      <c r="M341" s="118">
        <f t="shared" si="72"/>
        <v>0</v>
      </c>
      <c r="N341" s="428">
        <f t="shared" ref="N341" si="75">H341*1.02</f>
        <v>0</v>
      </c>
      <c r="O341" s="106">
        <v>44152</v>
      </c>
      <c r="P341" s="118">
        <f t="shared" si="73"/>
        <v>0</v>
      </c>
      <c r="Q341" s="405">
        <f t="shared" ref="Q341" si="76">K341*1.02</f>
        <v>0</v>
      </c>
      <c r="R341" s="401">
        <f t="shared" si="74"/>
        <v>0</v>
      </c>
      <c r="S341" s="207"/>
    </row>
    <row r="342" spans="1:36" ht="11.25" customHeight="1" x14ac:dyDescent="0.25">
      <c r="A342" s="100"/>
      <c r="B342" s="100"/>
      <c r="C342" s="101" t="s">
        <v>1360</v>
      </c>
      <c r="D342" s="100"/>
      <c r="E342" s="184"/>
      <c r="F342" s="184">
        <v>0</v>
      </c>
      <c r="G342" s="121">
        <v>0</v>
      </c>
      <c r="H342" s="118">
        <v>0</v>
      </c>
      <c r="I342" s="119">
        <f>H342-G342</f>
        <v>0</v>
      </c>
      <c r="J342" s="120" t="str">
        <f>IF((H342=0),"---",(G342/H342))</f>
        <v>---</v>
      </c>
      <c r="K342" s="402">
        <v>0</v>
      </c>
      <c r="L342" s="404">
        <v>0</v>
      </c>
      <c r="M342" s="118">
        <f>K342-L342</f>
        <v>0</v>
      </c>
      <c r="N342" s="428">
        <v>0</v>
      </c>
      <c r="O342" s="106">
        <v>44152</v>
      </c>
      <c r="P342" s="118">
        <f>L342-N342</f>
        <v>0</v>
      </c>
      <c r="Q342" s="405">
        <v>0</v>
      </c>
      <c r="R342" s="401">
        <f t="shared" si="74"/>
        <v>0</v>
      </c>
      <c r="S342" s="207"/>
    </row>
    <row r="343" spans="1:36" ht="11.25" customHeight="1" x14ac:dyDescent="0.25">
      <c r="A343" s="100"/>
      <c r="B343" s="100"/>
      <c r="C343" s="101" t="s">
        <v>856</v>
      </c>
      <c r="D343" s="100"/>
      <c r="E343" s="184">
        <v>0</v>
      </c>
      <c r="F343" s="184">
        <v>36.299999999999997</v>
      </c>
      <c r="G343" s="121">
        <v>102.2</v>
      </c>
      <c r="H343" s="118">
        <v>600</v>
      </c>
      <c r="I343" s="119">
        <f t="shared" si="70"/>
        <v>497.8</v>
      </c>
      <c r="J343" s="120">
        <f t="shared" si="71"/>
        <v>0.17033333333333334</v>
      </c>
      <c r="K343" s="402">
        <v>2000</v>
      </c>
      <c r="L343" s="404">
        <v>2000</v>
      </c>
      <c r="M343" s="118">
        <f t="shared" si="72"/>
        <v>0</v>
      </c>
      <c r="N343" s="428">
        <v>2000</v>
      </c>
      <c r="O343" s="106">
        <v>44152</v>
      </c>
      <c r="P343" s="118">
        <f t="shared" si="73"/>
        <v>0</v>
      </c>
      <c r="Q343" s="150">
        <v>600</v>
      </c>
      <c r="R343" s="401">
        <f t="shared" si="74"/>
        <v>1400</v>
      </c>
      <c r="S343" s="207"/>
    </row>
    <row r="344" spans="1:36" ht="11.25" customHeight="1" x14ac:dyDescent="0.25">
      <c r="A344" s="100"/>
      <c r="B344" s="100"/>
      <c r="C344" s="101" t="s">
        <v>857</v>
      </c>
      <c r="D344" s="100"/>
      <c r="E344" s="184">
        <v>2764</v>
      </c>
      <c r="F344" s="184">
        <v>1750</v>
      </c>
      <c r="G344" s="121">
        <v>14978.26</v>
      </c>
      <c r="H344" s="118">
        <v>10113</v>
      </c>
      <c r="I344" s="119">
        <f t="shared" si="70"/>
        <v>-4865.26</v>
      </c>
      <c r="J344" s="120">
        <f t="shared" si="71"/>
        <v>1.4810896865420746</v>
      </c>
      <c r="K344" s="402">
        <v>10113</v>
      </c>
      <c r="L344" s="404">
        <v>10113</v>
      </c>
      <c r="M344" s="118">
        <f t="shared" si="72"/>
        <v>0</v>
      </c>
      <c r="N344" s="428">
        <v>10113</v>
      </c>
      <c r="O344" s="106">
        <v>44152</v>
      </c>
      <c r="P344" s="118">
        <f t="shared" si="73"/>
        <v>0</v>
      </c>
      <c r="Q344" s="405">
        <v>10113</v>
      </c>
      <c r="R344" s="401">
        <f t="shared" si="74"/>
        <v>0</v>
      </c>
      <c r="S344" s="207"/>
    </row>
    <row r="345" spans="1:36" ht="11.25" customHeight="1" x14ac:dyDescent="0.25">
      <c r="A345" s="100"/>
      <c r="B345" s="100"/>
      <c r="C345" s="101" t="s">
        <v>858</v>
      </c>
      <c r="D345" s="100"/>
      <c r="E345" s="184">
        <v>581.59</v>
      </c>
      <c r="F345" s="184">
        <v>36392.25</v>
      </c>
      <c r="G345" s="121">
        <v>11995.61</v>
      </c>
      <c r="H345" s="118">
        <v>6300</v>
      </c>
      <c r="I345" s="119">
        <f t="shared" si="70"/>
        <v>-5695.6100000000006</v>
      </c>
      <c r="J345" s="120">
        <f t="shared" si="71"/>
        <v>1.9040650793650795</v>
      </c>
      <c r="K345" s="402">
        <v>6300</v>
      </c>
      <c r="L345" s="404">
        <v>6300</v>
      </c>
      <c r="M345" s="118">
        <f t="shared" si="72"/>
        <v>0</v>
      </c>
      <c r="N345" s="428">
        <v>6300</v>
      </c>
      <c r="O345" s="106">
        <v>44152</v>
      </c>
      <c r="P345" s="118">
        <f t="shared" si="73"/>
        <v>0</v>
      </c>
      <c r="Q345" s="405">
        <v>6300</v>
      </c>
      <c r="R345" s="401">
        <f t="shared" si="74"/>
        <v>0</v>
      </c>
      <c r="S345" s="207"/>
    </row>
    <row r="346" spans="1:36" ht="11.25" customHeight="1" x14ac:dyDescent="0.25">
      <c r="A346" s="100"/>
      <c r="B346" s="100"/>
      <c r="C346" s="101" t="s">
        <v>859</v>
      </c>
      <c r="D346" s="100"/>
      <c r="E346" s="184">
        <v>3422.87</v>
      </c>
      <c r="F346" s="184">
        <v>2495.86</v>
      </c>
      <c r="G346" s="121">
        <v>5650.24</v>
      </c>
      <c r="H346" s="118">
        <v>4850</v>
      </c>
      <c r="I346" s="119">
        <f t="shared" si="70"/>
        <v>-800.23999999999978</v>
      </c>
      <c r="J346" s="120">
        <f t="shared" si="71"/>
        <v>1.1649979381443298</v>
      </c>
      <c r="K346" s="402">
        <v>6000</v>
      </c>
      <c r="L346" s="404">
        <v>6000</v>
      </c>
      <c r="M346" s="118">
        <f t="shared" si="72"/>
        <v>0</v>
      </c>
      <c r="N346" s="428">
        <v>6000</v>
      </c>
      <c r="O346" s="106">
        <v>44152</v>
      </c>
      <c r="P346" s="118">
        <f t="shared" si="73"/>
        <v>0</v>
      </c>
      <c r="Q346" s="150">
        <v>4850</v>
      </c>
      <c r="R346" s="401">
        <f t="shared" si="74"/>
        <v>1150</v>
      </c>
      <c r="S346" s="207"/>
    </row>
    <row r="347" spans="1:36" ht="11.25" customHeight="1" x14ac:dyDescent="0.25">
      <c r="A347" s="100"/>
      <c r="B347" s="100"/>
      <c r="C347" s="101" t="s">
        <v>860</v>
      </c>
      <c r="D347" s="100"/>
      <c r="E347" s="184">
        <v>369.99</v>
      </c>
      <c r="F347" s="184">
        <v>784.99</v>
      </c>
      <c r="G347" s="121">
        <v>39.99</v>
      </c>
      <c r="H347" s="118">
        <v>710</v>
      </c>
      <c r="I347" s="119">
        <f t="shared" si="70"/>
        <v>670.01</v>
      </c>
      <c r="J347" s="120">
        <f t="shared" si="71"/>
        <v>5.6323943661971833E-2</v>
      </c>
      <c r="K347" s="402">
        <v>710</v>
      </c>
      <c r="L347" s="404">
        <v>710</v>
      </c>
      <c r="M347" s="118">
        <f t="shared" si="72"/>
        <v>0</v>
      </c>
      <c r="N347" s="428">
        <v>710</v>
      </c>
      <c r="O347" s="106">
        <v>44152</v>
      </c>
      <c r="P347" s="118">
        <f t="shared" si="73"/>
        <v>0</v>
      </c>
      <c r="Q347" s="405">
        <v>710</v>
      </c>
      <c r="R347" s="401">
        <f t="shared" si="74"/>
        <v>0</v>
      </c>
      <c r="S347" s="207"/>
    </row>
    <row r="348" spans="1:36" ht="11.25" customHeight="1" x14ac:dyDescent="0.25">
      <c r="A348" s="100"/>
      <c r="B348" s="100"/>
      <c r="C348" s="101" t="s">
        <v>861</v>
      </c>
      <c r="D348" s="100"/>
      <c r="E348" s="184">
        <v>6494.72</v>
      </c>
      <c r="F348" s="184">
        <v>7054.68</v>
      </c>
      <c r="G348" s="121">
        <v>7050.33</v>
      </c>
      <c r="H348" s="118">
        <v>7200</v>
      </c>
      <c r="I348" s="119">
        <f t="shared" si="70"/>
        <v>149.67000000000007</v>
      </c>
      <c r="J348" s="120">
        <f t="shared" si="71"/>
        <v>0.97921250000000004</v>
      </c>
      <c r="K348" s="402">
        <v>7200</v>
      </c>
      <c r="L348" s="404">
        <v>7200</v>
      </c>
      <c r="M348" s="118">
        <f t="shared" si="72"/>
        <v>0</v>
      </c>
      <c r="N348" s="428">
        <v>7200</v>
      </c>
      <c r="O348" s="106">
        <v>44152</v>
      </c>
      <c r="P348" s="118">
        <f t="shared" si="73"/>
        <v>0</v>
      </c>
      <c r="Q348" s="405">
        <v>7200</v>
      </c>
      <c r="R348" s="401">
        <f t="shared" si="74"/>
        <v>0</v>
      </c>
      <c r="S348" s="207"/>
    </row>
    <row r="349" spans="1:36" ht="11.25" customHeight="1" x14ac:dyDescent="0.25">
      <c r="A349" s="100"/>
      <c r="B349" s="100"/>
      <c r="C349" s="101" t="s">
        <v>862</v>
      </c>
      <c r="D349" s="100"/>
      <c r="E349" s="184">
        <v>1965.98</v>
      </c>
      <c r="F349" s="184">
        <v>2758.98</v>
      </c>
      <c r="G349" s="121">
        <v>1451.7</v>
      </c>
      <c r="H349" s="118">
        <v>3125</v>
      </c>
      <c r="I349" s="119">
        <f t="shared" si="70"/>
        <v>1673.3</v>
      </c>
      <c r="J349" s="120">
        <f t="shared" si="71"/>
        <v>0.46454400000000001</v>
      </c>
      <c r="K349" s="402">
        <v>3125</v>
      </c>
      <c r="L349" s="404">
        <v>3125</v>
      </c>
      <c r="M349" s="118">
        <f t="shared" si="72"/>
        <v>0</v>
      </c>
      <c r="N349" s="428">
        <v>3125</v>
      </c>
      <c r="O349" s="106">
        <v>44152</v>
      </c>
      <c r="P349" s="118">
        <f t="shared" si="73"/>
        <v>0</v>
      </c>
      <c r="Q349" s="405">
        <v>3125</v>
      </c>
      <c r="R349" s="401">
        <f t="shared" si="74"/>
        <v>0</v>
      </c>
      <c r="S349" s="207"/>
    </row>
    <row r="350" spans="1:36" ht="11.25" customHeight="1" x14ac:dyDescent="0.25">
      <c r="A350" s="100"/>
      <c r="B350" s="100"/>
      <c r="C350" s="101" t="s">
        <v>863</v>
      </c>
      <c r="D350" s="100"/>
      <c r="E350" s="184">
        <v>662.67</v>
      </c>
      <c r="F350" s="184">
        <v>728.87</v>
      </c>
      <c r="G350" s="121">
        <v>0</v>
      </c>
      <c r="H350" s="118">
        <v>1200</v>
      </c>
      <c r="I350" s="119">
        <f t="shared" si="70"/>
        <v>1200</v>
      </c>
      <c r="J350" s="120">
        <f t="shared" si="71"/>
        <v>0</v>
      </c>
      <c r="K350" s="402">
        <v>1200</v>
      </c>
      <c r="L350" s="404">
        <v>1200</v>
      </c>
      <c r="M350" s="118">
        <f t="shared" si="72"/>
        <v>0</v>
      </c>
      <c r="N350" s="428">
        <v>1200</v>
      </c>
      <c r="O350" s="106">
        <v>44152</v>
      </c>
      <c r="P350" s="118">
        <f t="shared" si="73"/>
        <v>0</v>
      </c>
      <c r="Q350" s="405">
        <v>1200</v>
      </c>
      <c r="R350" s="401">
        <f t="shared" si="74"/>
        <v>0</v>
      </c>
      <c r="S350" s="207"/>
    </row>
    <row r="351" spans="1:36" ht="11.25" customHeight="1" x14ac:dyDescent="0.25">
      <c r="A351" s="100"/>
      <c r="B351" s="100"/>
      <c r="C351" s="101" t="s">
        <v>864</v>
      </c>
      <c r="D351" s="100"/>
      <c r="E351" s="184">
        <v>30</v>
      </c>
      <c r="F351" s="184">
        <v>163.76</v>
      </c>
      <c r="G351" s="121">
        <v>64</v>
      </c>
      <c r="H351" s="118">
        <v>125</v>
      </c>
      <c r="I351" s="119">
        <f t="shared" si="70"/>
        <v>61</v>
      </c>
      <c r="J351" s="120">
        <f t="shared" si="71"/>
        <v>0.51200000000000001</v>
      </c>
      <c r="K351" s="402">
        <v>125</v>
      </c>
      <c r="L351" s="404">
        <v>125</v>
      </c>
      <c r="M351" s="118">
        <f t="shared" si="72"/>
        <v>0</v>
      </c>
      <c r="N351" s="428">
        <v>125</v>
      </c>
      <c r="O351" s="106">
        <v>44152</v>
      </c>
      <c r="P351" s="118">
        <f t="shared" si="73"/>
        <v>0</v>
      </c>
      <c r="Q351" s="405">
        <v>125</v>
      </c>
      <c r="R351" s="401">
        <f t="shared" si="74"/>
        <v>0</v>
      </c>
      <c r="S351" s="207"/>
    </row>
    <row r="352" spans="1:36" ht="11.25" customHeight="1" x14ac:dyDescent="0.25">
      <c r="A352" s="100"/>
      <c r="B352" s="100"/>
      <c r="C352" s="101" t="s">
        <v>865</v>
      </c>
      <c r="D352" s="100"/>
      <c r="E352" s="184">
        <v>879.26</v>
      </c>
      <c r="F352" s="184">
        <v>2093.2800000000002</v>
      </c>
      <c r="G352" s="121">
        <v>1292.67</v>
      </c>
      <c r="H352" s="118">
        <v>2500</v>
      </c>
      <c r="I352" s="119">
        <f t="shared" si="70"/>
        <v>1207.33</v>
      </c>
      <c r="J352" s="120">
        <f t="shared" si="71"/>
        <v>0.51706800000000008</v>
      </c>
      <c r="K352" s="402">
        <v>2500</v>
      </c>
      <c r="L352" s="404">
        <v>2500</v>
      </c>
      <c r="M352" s="118">
        <f t="shared" si="72"/>
        <v>0</v>
      </c>
      <c r="N352" s="428">
        <v>2500</v>
      </c>
      <c r="O352" s="106">
        <v>44152</v>
      </c>
      <c r="P352" s="118">
        <f t="shared" si="73"/>
        <v>0</v>
      </c>
      <c r="Q352" s="405">
        <v>2500</v>
      </c>
      <c r="R352" s="401">
        <f t="shared" si="74"/>
        <v>0</v>
      </c>
      <c r="S352" s="207"/>
    </row>
    <row r="353" spans="1:19" ht="11.25" customHeight="1" x14ac:dyDescent="0.25">
      <c r="A353" s="100"/>
      <c r="B353" s="100"/>
      <c r="C353" s="101" t="s">
        <v>866</v>
      </c>
      <c r="D353" s="100"/>
      <c r="E353" s="184">
        <v>493.16</v>
      </c>
      <c r="F353" s="184">
        <v>687.74</v>
      </c>
      <c r="G353" s="121">
        <v>714.44</v>
      </c>
      <c r="H353" s="118">
        <v>750</v>
      </c>
      <c r="I353" s="119">
        <f t="shared" si="70"/>
        <v>35.559999999999945</v>
      </c>
      <c r="J353" s="120">
        <f t="shared" si="71"/>
        <v>0.95258666666666669</v>
      </c>
      <c r="K353" s="402">
        <v>750</v>
      </c>
      <c r="L353" s="404">
        <v>750</v>
      </c>
      <c r="M353" s="118">
        <f t="shared" si="72"/>
        <v>0</v>
      </c>
      <c r="N353" s="428">
        <v>750</v>
      </c>
      <c r="O353" s="106">
        <v>44152</v>
      </c>
      <c r="P353" s="118">
        <f t="shared" si="73"/>
        <v>0</v>
      </c>
      <c r="Q353" s="405">
        <v>750</v>
      </c>
      <c r="R353" s="401">
        <f t="shared" si="74"/>
        <v>0</v>
      </c>
      <c r="S353" s="207"/>
    </row>
    <row r="354" spans="1:19" ht="11.25" customHeight="1" x14ac:dyDescent="0.25">
      <c r="A354" s="100"/>
      <c r="B354" s="100"/>
      <c r="C354" s="101" t="s">
        <v>1175</v>
      </c>
      <c r="D354" s="100"/>
      <c r="E354" s="184">
        <v>5227.6499999999996</v>
      </c>
      <c r="F354" s="184">
        <v>6596.45</v>
      </c>
      <c r="G354" s="121">
        <v>8168.8</v>
      </c>
      <c r="H354" s="118">
        <v>7800</v>
      </c>
      <c r="I354" s="119">
        <f t="shared" si="70"/>
        <v>-368.80000000000018</v>
      </c>
      <c r="J354" s="120">
        <f t="shared" si="71"/>
        <v>1.0472820512820513</v>
      </c>
      <c r="K354" s="402">
        <v>8800</v>
      </c>
      <c r="L354" s="404">
        <v>8800</v>
      </c>
      <c r="M354" s="118">
        <f t="shared" si="72"/>
        <v>0</v>
      </c>
      <c r="N354" s="428">
        <v>8800</v>
      </c>
      <c r="O354" s="106">
        <v>44152</v>
      </c>
      <c r="P354" s="118">
        <f t="shared" si="73"/>
        <v>0</v>
      </c>
      <c r="Q354" s="150">
        <v>7800</v>
      </c>
      <c r="R354" s="401">
        <f t="shared" si="74"/>
        <v>1000</v>
      </c>
      <c r="S354" s="207"/>
    </row>
    <row r="355" spans="1:19" ht="11.25" customHeight="1" x14ac:dyDescent="0.25">
      <c r="A355" s="100"/>
      <c r="B355" s="100"/>
      <c r="C355" s="101" t="s">
        <v>867</v>
      </c>
      <c r="D355" s="100"/>
      <c r="E355" s="184">
        <v>24933.22</v>
      </c>
      <c r="F355" s="184">
        <v>8112.27</v>
      </c>
      <c r="G355" s="121">
        <v>10739.15</v>
      </c>
      <c r="H355" s="118">
        <v>11800</v>
      </c>
      <c r="I355" s="119">
        <f t="shared" si="70"/>
        <v>1060.8500000000004</v>
      </c>
      <c r="J355" s="120">
        <f t="shared" si="71"/>
        <v>0.91009745762711858</v>
      </c>
      <c r="K355" s="402">
        <v>11800</v>
      </c>
      <c r="L355" s="404">
        <v>11800</v>
      </c>
      <c r="M355" s="118">
        <f t="shared" si="72"/>
        <v>0</v>
      </c>
      <c r="N355" s="428">
        <v>11800</v>
      </c>
      <c r="O355" s="106">
        <v>44152</v>
      </c>
      <c r="P355" s="118">
        <f t="shared" si="73"/>
        <v>0</v>
      </c>
      <c r="Q355" s="405">
        <v>11800</v>
      </c>
      <c r="R355" s="401">
        <f t="shared" si="74"/>
        <v>0</v>
      </c>
      <c r="S355" s="207"/>
    </row>
    <row r="356" spans="1:19" ht="11.25" customHeight="1" x14ac:dyDescent="0.25">
      <c r="A356" s="100"/>
      <c r="B356" s="100"/>
      <c r="C356" s="101" t="s">
        <v>1335</v>
      </c>
      <c r="D356" s="100"/>
      <c r="E356" s="184">
        <v>2202.71</v>
      </c>
      <c r="F356" s="184">
        <v>1065.4000000000001</v>
      </c>
      <c r="G356" s="121">
        <v>294.27999999999997</v>
      </c>
      <c r="H356" s="118">
        <v>2200</v>
      </c>
      <c r="I356" s="119">
        <f t="shared" si="70"/>
        <v>1905.72</v>
      </c>
      <c r="J356" s="120">
        <f t="shared" si="71"/>
        <v>0.13376363636363636</v>
      </c>
      <c r="K356" s="402">
        <v>2200</v>
      </c>
      <c r="L356" s="404">
        <v>2200</v>
      </c>
      <c r="M356" s="118">
        <f t="shared" si="72"/>
        <v>0</v>
      </c>
      <c r="N356" s="428">
        <v>2200</v>
      </c>
      <c r="O356" s="106">
        <v>44152</v>
      </c>
      <c r="P356" s="118">
        <f t="shared" si="73"/>
        <v>0</v>
      </c>
      <c r="Q356" s="405">
        <v>2200</v>
      </c>
      <c r="R356" s="401">
        <f t="shared" si="74"/>
        <v>0</v>
      </c>
      <c r="S356" s="207"/>
    </row>
    <row r="357" spans="1:19" ht="11.25" customHeight="1" x14ac:dyDescent="0.25">
      <c r="A357" s="100"/>
      <c r="B357" s="100"/>
      <c r="C357" s="101" t="s">
        <v>869</v>
      </c>
      <c r="D357" s="100"/>
      <c r="E357" s="184">
        <v>3524</v>
      </c>
      <c r="F357" s="184">
        <v>4477.42</v>
      </c>
      <c r="G357" s="121">
        <v>4318.18</v>
      </c>
      <c r="H357" s="118">
        <v>8000</v>
      </c>
      <c r="I357" s="119">
        <f t="shared" si="70"/>
        <v>3681.8199999999997</v>
      </c>
      <c r="J357" s="120">
        <f t="shared" si="71"/>
        <v>0.53977249999999999</v>
      </c>
      <c r="K357" s="402">
        <v>8000</v>
      </c>
      <c r="L357" s="404">
        <v>8000</v>
      </c>
      <c r="M357" s="118">
        <f t="shared" si="72"/>
        <v>0</v>
      </c>
      <c r="N357" s="428">
        <v>8000</v>
      </c>
      <c r="O357" s="106">
        <v>44152</v>
      </c>
      <c r="P357" s="118">
        <f t="shared" si="73"/>
        <v>0</v>
      </c>
      <c r="Q357" s="405">
        <v>8000</v>
      </c>
      <c r="R357" s="401">
        <f t="shared" si="74"/>
        <v>0</v>
      </c>
      <c r="S357" s="207"/>
    </row>
    <row r="358" spans="1:19" ht="11.25" customHeight="1" x14ac:dyDescent="0.25">
      <c r="A358" s="100"/>
      <c r="B358" s="100"/>
      <c r="C358" s="101" t="s">
        <v>870</v>
      </c>
      <c r="D358" s="100"/>
      <c r="E358" s="184">
        <v>1404.92</v>
      </c>
      <c r="F358" s="184">
        <v>1905.33</v>
      </c>
      <c r="G358" s="121">
        <v>1190.08</v>
      </c>
      <c r="H358" s="118">
        <v>3750</v>
      </c>
      <c r="I358" s="119">
        <f t="shared" si="70"/>
        <v>2559.92</v>
      </c>
      <c r="J358" s="120">
        <f t="shared" si="71"/>
        <v>0.31735466666666667</v>
      </c>
      <c r="K358" s="402">
        <v>3750</v>
      </c>
      <c r="L358" s="404">
        <v>3750</v>
      </c>
      <c r="M358" s="118">
        <f t="shared" si="72"/>
        <v>0</v>
      </c>
      <c r="N358" s="428">
        <v>3750</v>
      </c>
      <c r="O358" s="106">
        <v>44152</v>
      </c>
      <c r="P358" s="118">
        <f t="shared" si="73"/>
        <v>0</v>
      </c>
      <c r="Q358" s="405">
        <v>3750</v>
      </c>
      <c r="R358" s="401">
        <f t="shared" si="74"/>
        <v>0</v>
      </c>
      <c r="S358" s="207"/>
    </row>
    <row r="359" spans="1:19" ht="11.25" customHeight="1" x14ac:dyDescent="0.25">
      <c r="A359" s="100"/>
      <c r="B359" s="100"/>
      <c r="C359" s="101" t="s">
        <v>871</v>
      </c>
      <c r="D359" s="100"/>
      <c r="E359" s="184">
        <v>0</v>
      </c>
      <c r="F359" s="184">
        <v>0</v>
      </c>
      <c r="G359" s="121">
        <v>0</v>
      </c>
      <c r="H359" s="118">
        <v>100</v>
      </c>
      <c r="I359" s="119">
        <f t="shared" si="70"/>
        <v>100</v>
      </c>
      <c r="J359" s="120">
        <f t="shared" si="71"/>
        <v>0</v>
      </c>
      <c r="K359" s="402">
        <v>100</v>
      </c>
      <c r="L359" s="404">
        <v>100</v>
      </c>
      <c r="M359" s="118">
        <f t="shared" si="72"/>
        <v>0</v>
      </c>
      <c r="N359" s="428">
        <v>100</v>
      </c>
      <c r="O359" s="106">
        <v>44152</v>
      </c>
      <c r="P359" s="118">
        <f t="shared" si="73"/>
        <v>0</v>
      </c>
      <c r="Q359" s="405">
        <v>100</v>
      </c>
      <c r="R359" s="401">
        <f t="shared" si="74"/>
        <v>0</v>
      </c>
      <c r="S359" s="207"/>
    </row>
    <row r="360" spans="1:19" ht="11.25" customHeight="1" x14ac:dyDescent="0.2">
      <c r="A360" s="100"/>
      <c r="B360" s="100"/>
      <c r="C360" s="101" t="s">
        <v>1361</v>
      </c>
      <c r="D360" s="100"/>
      <c r="E360" s="188"/>
      <c r="F360" s="188"/>
      <c r="G360" s="439">
        <v>4141.26</v>
      </c>
      <c r="H360" s="118">
        <v>2650</v>
      </c>
      <c r="I360" s="481">
        <f t="shared" si="70"/>
        <v>-1491.2600000000002</v>
      </c>
      <c r="J360" s="482">
        <f t="shared" si="71"/>
        <v>1.5627396226415096</v>
      </c>
      <c r="K360" s="402">
        <v>3850</v>
      </c>
      <c r="L360" s="404">
        <v>3850</v>
      </c>
      <c r="M360" s="122">
        <f>K360-L360</f>
        <v>0</v>
      </c>
      <c r="N360" s="442">
        <v>3850</v>
      </c>
      <c r="O360" s="106">
        <v>44152</v>
      </c>
      <c r="P360" s="122">
        <f t="shared" si="73"/>
        <v>0</v>
      </c>
      <c r="Q360" s="150">
        <v>2650</v>
      </c>
      <c r="R360" s="505">
        <f t="shared" si="74"/>
        <v>1200</v>
      </c>
      <c r="S360" s="207"/>
    </row>
    <row r="361" spans="1:19" ht="11.25" customHeight="1" x14ac:dyDescent="0.25">
      <c r="A361" s="100"/>
      <c r="B361" s="100" t="s">
        <v>872</v>
      </c>
      <c r="C361" s="100"/>
      <c r="D361" s="100"/>
      <c r="E361" s="181">
        <f>SUM(E334:E360)</f>
        <v>289890.99</v>
      </c>
      <c r="F361" s="181">
        <f>SUM(F334:F360)</f>
        <v>344416.15</v>
      </c>
      <c r="G361" s="112">
        <f>SUM(G334:G360)</f>
        <v>383896.80000000005</v>
      </c>
      <c r="H361" s="113">
        <f>SUM(H334:H360)</f>
        <v>396179</v>
      </c>
      <c r="I361" s="479">
        <f t="shared" si="70"/>
        <v>12282.199999999953</v>
      </c>
      <c r="J361" s="480">
        <f t="shared" si="71"/>
        <v>0.96899835680336421</v>
      </c>
      <c r="K361" s="403">
        <f>SUM(K334:K360)</f>
        <v>447206</v>
      </c>
      <c r="L361" s="409">
        <f>SUM(L334:L360)</f>
        <v>447206</v>
      </c>
      <c r="M361" s="113">
        <f>K361-L361</f>
        <v>0</v>
      </c>
      <c r="N361" s="429">
        <f>SUM(N334:N360)</f>
        <v>407377</v>
      </c>
      <c r="O361" s="106">
        <v>44152</v>
      </c>
      <c r="P361" s="113">
        <f t="shared" si="73"/>
        <v>39829</v>
      </c>
      <c r="Q361" s="503">
        <f>SUM(Q334:Q360)</f>
        <v>402627</v>
      </c>
      <c r="R361" s="113">
        <f t="shared" si="74"/>
        <v>4750</v>
      </c>
      <c r="S361" s="207"/>
    </row>
    <row r="362" spans="1:19" ht="11.25" customHeight="1" x14ac:dyDescent="0.25">
      <c r="A362" s="100"/>
      <c r="B362" s="100" t="s">
        <v>1388</v>
      </c>
      <c r="C362" s="100"/>
      <c r="D362" s="100"/>
      <c r="E362" s="182"/>
      <c r="F362" s="182"/>
      <c r="G362" s="117"/>
      <c r="H362" s="118"/>
      <c r="I362" s="119"/>
      <c r="J362" s="120"/>
      <c r="K362" s="198"/>
      <c r="L362" s="408"/>
      <c r="M362" s="118"/>
      <c r="N362" s="427"/>
      <c r="O362" s="106"/>
      <c r="P362" s="118"/>
      <c r="Q362" s="150"/>
      <c r="R362" s="118"/>
      <c r="S362" s="207"/>
    </row>
    <row r="363" spans="1:19" ht="11.25" customHeight="1" x14ac:dyDescent="0.25">
      <c r="A363" s="100"/>
      <c r="B363" s="100"/>
      <c r="C363" s="101" t="s">
        <v>703</v>
      </c>
      <c r="D363" s="100"/>
      <c r="E363" s="182"/>
      <c r="F363" s="182"/>
      <c r="G363" s="117"/>
      <c r="H363" s="118"/>
      <c r="I363" s="119"/>
      <c r="J363" s="120"/>
      <c r="K363" s="198"/>
      <c r="L363" s="408"/>
      <c r="M363" s="118"/>
      <c r="N363" s="427"/>
      <c r="O363" s="106"/>
      <c r="P363" s="118"/>
      <c r="Q363" s="150"/>
      <c r="R363" s="118"/>
      <c r="S363" s="207"/>
    </row>
    <row r="364" spans="1:19" ht="11.25" customHeight="1" x14ac:dyDescent="0.25">
      <c r="A364" s="100"/>
      <c r="B364" s="100"/>
      <c r="C364" s="101" t="s">
        <v>704</v>
      </c>
      <c r="D364" s="100"/>
      <c r="E364" s="182"/>
      <c r="F364" s="182"/>
      <c r="G364" s="117"/>
      <c r="H364" s="118"/>
      <c r="I364" s="119"/>
      <c r="J364" s="120"/>
      <c r="K364" s="198"/>
      <c r="L364" s="408"/>
      <c r="M364" s="118"/>
      <c r="N364" s="427"/>
      <c r="O364" s="106"/>
      <c r="P364" s="118"/>
      <c r="Q364" s="150"/>
      <c r="R364" s="118"/>
      <c r="S364" s="207"/>
    </row>
    <row r="365" spans="1:19" ht="11.25" customHeight="1" x14ac:dyDescent="0.25">
      <c r="A365" s="100"/>
      <c r="B365" s="100"/>
      <c r="C365" s="101" t="s">
        <v>705</v>
      </c>
      <c r="D365" s="100"/>
      <c r="E365" s="182"/>
      <c r="F365" s="182"/>
      <c r="G365" s="117"/>
      <c r="H365" s="118"/>
      <c r="I365" s="119"/>
      <c r="J365" s="120"/>
      <c r="K365" s="198"/>
      <c r="L365" s="408"/>
      <c r="M365" s="118"/>
      <c r="N365" s="427"/>
      <c r="O365" s="106"/>
      <c r="P365" s="118"/>
      <c r="Q365" s="150"/>
      <c r="R365" s="118"/>
      <c r="S365" s="207"/>
    </row>
    <row r="366" spans="1:19" ht="11.25" customHeight="1" x14ac:dyDescent="0.25">
      <c r="A366" s="100"/>
      <c r="B366" s="100"/>
      <c r="C366" s="101" t="s">
        <v>1170</v>
      </c>
      <c r="D366" s="100"/>
      <c r="E366" s="182"/>
      <c r="F366" s="182"/>
      <c r="G366" s="117"/>
      <c r="H366" s="118"/>
      <c r="I366" s="119"/>
      <c r="J366" s="120"/>
      <c r="K366" s="198"/>
      <c r="L366" s="408"/>
      <c r="M366" s="118"/>
      <c r="N366" s="427"/>
      <c r="O366" s="106"/>
      <c r="P366" s="118"/>
      <c r="Q366" s="150"/>
      <c r="R366" s="118"/>
      <c r="S366" s="207"/>
    </row>
    <row r="367" spans="1:19" ht="11.25" customHeight="1" x14ac:dyDescent="0.25">
      <c r="A367" s="100"/>
      <c r="B367" s="100"/>
      <c r="C367" s="101" t="s">
        <v>706</v>
      </c>
      <c r="D367" s="100"/>
      <c r="E367" s="182"/>
      <c r="F367" s="182"/>
      <c r="G367" s="117"/>
      <c r="H367" s="118"/>
      <c r="I367" s="119"/>
      <c r="J367" s="120"/>
      <c r="K367" s="198"/>
      <c r="L367" s="408"/>
      <c r="M367" s="118"/>
      <c r="N367" s="427"/>
      <c r="O367" s="106"/>
      <c r="P367" s="118"/>
      <c r="Q367" s="150"/>
      <c r="R367" s="118"/>
      <c r="S367" s="207"/>
    </row>
    <row r="368" spans="1:19" ht="11.25" customHeight="1" x14ac:dyDescent="0.25">
      <c r="A368" s="100"/>
      <c r="B368" s="100"/>
      <c r="C368" s="101" t="s">
        <v>707</v>
      </c>
      <c r="D368" s="100"/>
      <c r="E368" s="182"/>
      <c r="F368" s="182"/>
      <c r="G368" s="117"/>
      <c r="H368" s="118"/>
      <c r="I368" s="119"/>
      <c r="J368" s="120"/>
      <c r="K368" s="198"/>
      <c r="L368" s="408"/>
      <c r="M368" s="118"/>
      <c r="N368" s="427"/>
      <c r="O368" s="106"/>
      <c r="P368" s="118"/>
      <c r="Q368" s="150"/>
      <c r="R368" s="118"/>
      <c r="S368" s="207"/>
    </row>
    <row r="369" spans="1:19" ht="11.25" customHeight="1" x14ac:dyDescent="0.25">
      <c r="A369" s="100"/>
      <c r="B369" s="100"/>
      <c r="C369" s="101" t="s">
        <v>708</v>
      </c>
      <c r="D369" s="100"/>
      <c r="E369" s="182"/>
      <c r="F369" s="182"/>
      <c r="G369" s="117"/>
      <c r="H369" s="118"/>
      <c r="I369" s="119"/>
      <c r="J369" s="120"/>
      <c r="K369" s="198"/>
      <c r="L369" s="408"/>
      <c r="M369" s="118"/>
      <c r="N369" s="427"/>
      <c r="O369" s="106"/>
      <c r="P369" s="118"/>
      <c r="Q369" s="150"/>
      <c r="R369" s="118"/>
      <c r="S369" s="207"/>
    </row>
    <row r="370" spans="1:19" ht="11.25" customHeight="1" x14ac:dyDescent="0.25">
      <c r="A370" s="100"/>
      <c r="B370" s="100"/>
      <c r="C370" s="101" t="s">
        <v>709</v>
      </c>
      <c r="D370" s="100"/>
      <c r="E370" s="182"/>
      <c r="F370" s="182"/>
      <c r="G370" s="117"/>
      <c r="H370" s="118"/>
      <c r="I370" s="119"/>
      <c r="J370" s="120"/>
      <c r="K370" s="198"/>
      <c r="L370" s="408"/>
      <c r="M370" s="118"/>
      <c r="N370" s="427"/>
      <c r="O370" s="106"/>
      <c r="P370" s="118"/>
      <c r="Q370" s="150"/>
      <c r="R370" s="118"/>
      <c r="S370" s="207"/>
    </row>
    <row r="371" spans="1:19" ht="11.25" customHeight="1" x14ac:dyDescent="0.25">
      <c r="A371" s="100"/>
      <c r="B371" s="100"/>
      <c r="C371" s="101" t="s">
        <v>710</v>
      </c>
      <c r="D371" s="100"/>
      <c r="E371" s="182"/>
      <c r="F371" s="182"/>
      <c r="G371" s="117"/>
      <c r="H371" s="118"/>
      <c r="I371" s="119"/>
      <c r="J371" s="120"/>
      <c r="K371" s="198"/>
      <c r="L371" s="408"/>
      <c r="M371" s="118"/>
      <c r="N371" s="427"/>
      <c r="O371" s="106"/>
      <c r="P371" s="118"/>
      <c r="Q371" s="150"/>
      <c r="R371" s="118"/>
      <c r="S371" s="207"/>
    </row>
    <row r="372" spans="1:19" ht="11.25" customHeight="1" x14ac:dyDescent="0.25">
      <c r="A372" s="100"/>
      <c r="B372" s="100"/>
      <c r="C372" s="101" t="s">
        <v>1205</v>
      </c>
      <c r="D372" s="100"/>
      <c r="E372" s="182"/>
      <c r="F372" s="182"/>
      <c r="G372" s="123"/>
      <c r="H372" s="122"/>
      <c r="I372" s="481"/>
      <c r="J372" s="482"/>
      <c r="K372" s="410"/>
      <c r="L372" s="418"/>
      <c r="M372" s="122"/>
      <c r="N372" s="430"/>
      <c r="O372" s="106"/>
      <c r="P372" s="122"/>
      <c r="Q372" s="512"/>
      <c r="R372" s="122"/>
      <c r="S372" s="207"/>
    </row>
    <row r="373" spans="1:19" ht="11.25" customHeight="1" thickBot="1" x14ac:dyDescent="0.3">
      <c r="A373" s="100"/>
      <c r="B373" s="100" t="s">
        <v>1389</v>
      </c>
      <c r="C373" s="177"/>
      <c r="D373" s="100"/>
      <c r="E373" s="190"/>
      <c r="F373" s="190"/>
      <c r="G373" s="131">
        <f>SUM(G362:G372)</f>
        <v>0</v>
      </c>
      <c r="H373" s="124">
        <f>SUM(H362:H372)</f>
        <v>0</v>
      </c>
      <c r="I373" s="483"/>
      <c r="J373" s="523"/>
      <c r="K373" s="400">
        <f>SUM(K362:K372)</f>
        <v>0</v>
      </c>
      <c r="L373" s="417">
        <f>SUM(L362:L372)</f>
        <v>0</v>
      </c>
      <c r="M373" s="124"/>
      <c r="N373" s="431">
        <f>SUM(N362:N372)</f>
        <v>0</v>
      </c>
      <c r="O373" s="106"/>
      <c r="P373" s="124"/>
      <c r="Q373" s="510">
        <f>SUM(Q362:Q372)</f>
        <v>0</v>
      </c>
      <c r="R373" s="124">
        <f>SUM(R362:R372)</f>
        <v>0</v>
      </c>
      <c r="S373" s="207"/>
    </row>
    <row r="374" spans="1:19" ht="11.25" customHeight="1" thickTop="1" x14ac:dyDescent="0.25">
      <c r="A374" s="115" t="s">
        <v>873</v>
      </c>
      <c r="B374" s="100"/>
      <c r="C374" s="100"/>
      <c r="D374" s="100"/>
      <c r="E374" s="182">
        <f>SUM(E361)</f>
        <v>289890.99</v>
      </c>
      <c r="F374" s="182">
        <f>SUM(F361)</f>
        <v>344416.15</v>
      </c>
      <c r="G374" s="117">
        <f>SUM(G361+G373)</f>
        <v>383896.80000000005</v>
      </c>
      <c r="H374" s="118">
        <f>SUM(H361+H373)</f>
        <v>396179</v>
      </c>
      <c r="I374" s="119">
        <f t="shared" si="70"/>
        <v>12282.199999999953</v>
      </c>
      <c r="J374" s="518">
        <f t="shared" si="71"/>
        <v>0.96899835680336421</v>
      </c>
      <c r="K374" s="198">
        <f>SUM(K361+K373)</f>
        <v>447206</v>
      </c>
      <c r="L374" s="408">
        <f>SUM(L361+L373)</f>
        <v>447206</v>
      </c>
      <c r="M374" s="118">
        <f>K374-L374</f>
        <v>0</v>
      </c>
      <c r="N374" s="427">
        <f>SUM(N361+N373)</f>
        <v>407377</v>
      </c>
      <c r="O374" s="106"/>
      <c r="P374" s="118">
        <f t="shared" si="73"/>
        <v>39829</v>
      </c>
      <c r="Q374" s="150">
        <f>SUM(Q361+Q373)</f>
        <v>402627</v>
      </c>
      <c r="R374" s="118">
        <f>SUM(R361+R373)</f>
        <v>4750</v>
      </c>
      <c r="S374" s="207"/>
    </row>
    <row r="375" spans="1:19" ht="11.25" customHeight="1" x14ac:dyDescent="0.25">
      <c r="A375" s="100"/>
      <c r="B375" s="100"/>
      <c r="C375" s="100"/>
      <c r="D375" s="100"/>
      <c r="E375" s="183"/>
      <c r="F375" s="183"/>
      <c r="G375" s="117"/>
      <c r="H375" s="118"/>
      <c r="I375" s="119"/>
      <c r="J375" s="120"/>
      <c r="K375" s="118"/>
      <c r="L375" s="118"/>
      <c r="M375" s="118"/>
      <c r="N375" s="118"/>
      <c r="O375" s="106"/>
      <c r="P375" s="118"/>
      <c r="Q375" s="118"/>
      <c r="R375" s="118"/>
      <c r="S375" s="207"/>
    </row>
    <row r="376" spans="1:19" ht="11.25" customHeight="1" x14ac:dyDescent="0.25">
      <c r="A376" s="100" t="s">
        <v>874</v>
      </c>
      <c r="B376" s="100"/>
      <c r="C376" s="100"/>
      <c r="D376" s="100"/>
      <c r="E376" s="183"/>
      <c r="F376" s="183"/>
      <c r="G376" s="117"/>
      <c r="H376" s="118"/>
      <c r="I376" s="119"/>
      <c r="J376" s="120"/>
      <c r="K376" s="198"/>
      <c r="L376" s="408"/>
      <c r="M376" s="118"/>
      <c r="N376" s="427"/>
      <c r="O376" s="106">
        <v>44180</v>
      </c>
      <c r="P376" s="118"/>
      <c r="Q376" s="150"/>
      <c r="R376" s="118"/>
      <c r="S376" s="207"/>
    </row>
    <row r="377" spans="1:19" ht="11.25" customHeight="1" x14ac:dyDescent="0.25">
      <c r="A377" s="100"/>
      <c r="B377" s="100" t="s">
        <v>875</v>
      </c>
      <c r="C377" s="100"/>
      <c r="D377" s="100"/>
      <c r="E377" s="183"/>
      <c r="F377" s="183"/>
      <c r="G377" s="117"/>
      <c r="H377" s="118"/>
      <c r="I377" s="119"/>
      <c r="J377" s="120"/>
      <c r="K377" s="198"/>
      <c r="L377" s="408"/>
      <c r="M377" s="118"/>
      <c r="N377" s="427"/>
      <c r="O377" s="106">
        <v>44180</v>
      </c>
      <c r="P377" s="118"/>
      <c r="Q377" s="150"/>
      <c r="R377" s="118"/>
      <c r="S377" s="207"/>
    </row>
    <row r="378" spans="1:19" ht="11.25" customHeight="1" x14ac:dyDescent="0.25">
      <c r="A378" s="100"/>
      <c r="B378" s="100"/>
      <c r="C378" s="101" t="s">
        <v>876</v>
      </c>
      <c r="D378" s="100"/>
      <c r="E378" s="186"/>
      <c r="F378" s="186"/>
      <c r="G378" s="123">
        <v>0</v>
      </c>
      <c r="H378" s="122">
        <v>0</v>
      </c>
      <c r="I378" s="481">
        <f t="shared" si="70"/>
        <v>0</v>
      </c>
      <c r="J378" s="482" t="str">
        <f t="shared" si="71"/>
        <v>---</v>
      </c>
      <c r="K378" s="410">
        <v>0</v>
      </c>
      <c r="L378" s="418">
        <v>0</v>
      </c>
      <c r="M378" s="122">
        <f>K378-L378</f>
        <v>0</v>
      </c>
      <c r="N378" s="430">
        <v>0</v>
      </c>
      <c r="O378" s="106">
        <v>44180</v>
      </c>
      <c r="P378" s="122">
        <f>L378-N378</f>
        <v>0</v>
      </c>
      <c r="Q378" s="512">
        <v>0</v>
      </c>
      <c r="R378" s="122">
        <f t="shared" si="74"/>
        <v>0</v>
      </c>
      <c r="S378" s="207"/>
    </row>
    <row r="379" spans="1:19" ht="11.25" customHeight="1" x14ac:dyDescent="0.25">
      <c r="A379" s="100"/>
      <c r="B379" s="100" t="s">
        <v>877</v>
      </c>
      <c r="C379" s="100"/>
      <c r="D379" s="100"/>
      <c r="E379" s="189"/>
      <c r="F379" s="189">
        <f>SUM(F377:F378)</f>
        <v>0</v>
      </c>
      <c r="G379" s="112">
        <f>SUM(G377:G378)</f>
        <v>0</v>
      </c>
      <c r="H379" s="113">
        <f>SUM(H377:H378)</f>
        <v>0</v>
      </c>
      <c r="I379" s="479">
        <f t="shared" ref="I379:I446" si="77">H379-G379</f>
        <v>0</v>
      </c>
      <c r="J379" s="480" t="str">
        <f t="shared" ref="J379:J446" si="78">IF((H379=0),"---",(G379/H379))</f>
        <v>---</v>
      </c>
      <c r="K379" s="403">
        <f>SUM(K377:K378)</f>
        <v>0</v>
      </c>
      <c r="L379" s="409">
        <f>SUM(L377:L378)</f>
        <v>0</v>
      </c>
      <c r="M379" s="113">
        <f>K379-L379</f>
        <v>0</v>
      </c>
      <c r="N379" s="429">
        <f>SUM(N377:N378)</f>
        <v>0</v>
      </c>
      <c r="O379" s="106">
        <v>44180</v>
      </c>
      <c r="P379" s="113">
        <f>L379-N379</f>
        <v>0</v>
      </c>
      <c r="Q379" s="503">
        <f>SUM(Q377:Q378)</f>
        <v>0</v>
      </c>
      <c r="R379" s="113">
        <f t="shared" si="74"/>
        <v>0</v>
      </c>
      <c r="S379" s="207"/>
    </row>
    <row r="380" spans="1:19" ht="11.25" customHeight="1" x14ac:dyDescent="0.25">
      <c r="A380" s="100"/>
      <c r="B380" s="100" t="s">
        <v>878</v>
      </c>
      <c r="C380" s="100"/>
      <c r="D380" s="100"/>
      <c r="E380" s="183"/>
      <c r="F380" s="183"/>
      <c r="G380" s="117"/>
      <c r="H380" s="118"/>
      <c r="I380" s="119"/>
      <c r="J380" s="120"/>
      <c r="K380" s="198"/>
      <c r="L380" s="408"/>
      <c r="M380" s="118"/>
      <c r="N380" s="427"/>
      <c r="O380" s="106">
        <v>44180</v>
      </c>
      <c r="P380" s="118"/>
      <c r="Q380" s="150"/>
      <c r="R380" s="118"/>
      <c r="S380" s="207"/>
    </row>
    <row r="381" spans="1:19" ht="11.25" customHeight="1" x14ac:dyDescent="0.2">
      <c r="A381" s="100"/>
      <c r="B381" s="100"/>
      <c r="C381" s="101" t="s">
        <v>1286</v>
      </c>
      <c r="D381" s="100"/>
      <c r="E381" s="201">
        <v>1944</v>
      </c>
      <c r="F381" s="201">
        <v>2601.85</v>
      </c>
      <c r="G381" s="202">
        <v>2638.92</v>
      </c>
      <c r="H381" s="118">
        <v>2639</v>
      </c>
      <c r="I381" s="119">
        <f t="shared" si="77"/>
        <v>7.999999999992724E-2</v>
      </c>
      <c r="J381" s="120">
        <f t="shared" si="78"/>
        <v>0.99996968548692688</v>
      </c>
      <c r="K381" s="493">
        <v>2692</v>
      </c>
      <c r="L381" s="495">
        <v>2692</v>
      </c>
      <c r="M381" s="118">
        <f t="shared" ref="M381" si="79">K381-L381</f>
        <v>0</v>
      </c>
      <c r="N381" s="497">
        <v>2692</v>
      </c>
      <c r="O381" s="106">
        <v>44180</v>
      </c>
      <c r="P381" s="118">
        <f>L381-N381</f>
        <v>0</v>
      </c>
      <c r="Q381" s="515">
        <v>2692</v>
      </c>
      <c r="R381" s="507">
        <f t="shared" si="74"/>
        <v>0</v>
      </c>
      <c r="S381" s="207"/>
    </row>
    <row r="382" spans="1:19" ht="11.25" customHeight="1" x14ac:dyDescent="0.2">
      <c r="A382" s="100"/>
      <c r="B382" s="100"/>
      <c r="C382" s="101" t="s">
        <v>879</v>
      </c>
      <c r="D382" s="100"/>
      <c r="E382" s="183"/>
      <c r="F382" s="183"/>
      <c r="G382" s="202">
        <v>0</v>
      </c>
      <c r="H382" s="118">
        <v>0</v>
      </c>
      <c r="I382" s="119">
        <f t="shared" ref="I382" si="80">H382-G382</f>
        <v>0</v>
      </c>
      <c r="J382" s="120" t="str">
        <f t="shared" ref="J382" si="81">IF((H382=0),"---",(G382/H382))</f>
        <v>---</v>
      </c>
      <c r="K382" s="493">
        <v>0</v>
      </c>
      <c r="L382" s="495">
        <v>0</v>
      </c>
      <c r="M382" s="118">
        <f>K382-L382</f>
        <v>0</v>
      </c>
      <c r="N382" s="497">
        <v>0</v>
      </c>
      <c r="O382" s="106">
        <v>44180</v>
      </c>
      <c r="P382" s="118">
        <f>L382-N382</f>
        <v>0</v>
      </c>
      <c r="Q382" s="515">
        <v>0</v>
      </c>
      <c r="R382" s="507">
        <f t="shared" si="74"/>
        <v>0</v>
      </c>
      <c r="S382" s="207"/>
    </row>
    <row r="383" spans="1:19" ht="11.25" customHeight="1" x14ac:dyDescent="0.2">
      <c r="A383" s="100"/>
      <c r="B383" s="100"/>
      <c r="C383" s="101" t="s">
        <v>1263</v>
      </c>
      <c r="D383" s="100"/>
      <c r="E383" s="186"/>
      <c r="F383" s="186"/>
      <c r="G383" s="388">
        <v>134.4</v>
      </c>
      <c r="H383" s="122">
        <v>400</v>
      </c>
      <c r="I383" s="481">
        <f t="shared" si="77"/>
        <v>265.60000000000002</v>
      </c>
      <c r="J383" s="482">
        <f t="shared" si="78"/>
        <v>0.33600000000000002</v>
      </c>
      <c r="K383" s="494">
        <v>0</v>
      </c>
      <c r="L383" s="496">
        <v>0</v>
      </c>
      <c r="M383" s="122">
        <f>K383-L383</f>
        <v>0</v>
      </c>
      <c r="N383" s="498">
        <v>0</v>
      </c>
      <c r="O383" s="106">
        <v>44180</v>
      </c>
      <c r="P383" s="122">
        <f>L383-N383</f>
        <v>0</v>
      </c>
      <c r="Q383" s="516">
        <v>0</v>
      </c>
      <c r="R383" s="508">
        <f t="shared" si="74"/>
        <v>0</v>
      </c>
      <c r="S383" s="207"/>
    </row>
    <row r="384" spans="1:19" ht="11.25" customHeight="1" x14ac:dyDescent="0.25">
      <c r="A384" s="100"/>
      <c r="B384" s="100" t="s">
        <v>880</v>
      </c>
      <c r="C384" s="100"/>
      <c r="D384" s="100"/>
      <c r="E384" s="182">
        <f>SUM(E380:E383)</f>
        <v>1944</v>
      </c>
      <c r="F384" s="182">
        <f>SUM(F380:F383)</f>
        <v>2601.85</v>
      </c>
      <c r="G384" s="112">
        <f>SUM(G380:G383)</f>
        <v>2773.32</v>
      </c>
      <c r="H384" s="118">
        <f>SUM(H380:H383)</f>
        <v>3039</v>
      </c>
      <c r="I384" s="479">
        <f t="shared" si="77"/>
        <v>265.67999999999984</v>
      </c>
      <c r="J384" s="480">
        <f t="shared" si="78"/>
        <v>0.91257650542941759</v>
      </c>
      <c r="K384" s="403">
        <f>SUM(K380:K383)</f>
        <v>2692</v>
      </c>
      <c r="L384" s="409">
        <f>SUM(L380:L383)</f>
        <v>2692</v>
      </c>
      <c r="M384" s="113">
        <f>K384-L384</f>
        <v>0</v>
      </c>
      <c r="N384" s="429">
        <f>SUM(N380:N383)</f>
        <v>2692</v>
      </c>
      <c r="O384" s="106">
        <v>44180</v>
      </c>
      <c r="P384" s="113">
        <f>L384-N384</f>
        <v>0</v>
      </c>
      <c r="Q384" s="503">
        <f>SUM(Q380:Q383)</f>
        <v>2692</v>
      </c>
      <c r="R384" s="113">
        <f t="shared" si="74"/>
        <v>0</v>
      </c>
      <c r="S384" s="207"/>
    </row>
    <row r="385" spans="1:19" ht="11.25" customHeight="1" x14ac:dyDescent="0.25">
      <c r="A385" s="100"/>
      <c r="B385" s="100" t="s">
        <v>881</v>
      </c>
      <c r="C385" s="100"/>
      <c r="D385" s="100"/>
      <c r="E385" s="183"/>
      <c r="F385" s="183"/>
      <c r="G385" s="117"/>
      <c r="H385" s="118"/>
      <c r="I385" s="119"/>
      <c r="J385" s="120"/>
      <c r="K385" s="198"/>
      <c r="L385" s="408"/>
      <c r="M385" s="118"/>
      <c r="N385" s="427"/>
      <c r="O385" s="106">
        <v>44180</v>
      </c>
      <c r="P385" s="118"/>
      <c r="Q385" s="150"/>
      <c r="R385" s="118"/>
      <c r="S385" s="207"/>
    </row>
    <row r="386" spans="1:19" ht="11.25" customHeight="1" x14ac:dyDescent="0.25">
      <c r="A386" s="100"/>
      <c r="B386" s="100"/>
      <c r="C386" s="101" t="s">
        <v>882</v>
      </c>
      <c r="D386" s="100"/>
      <c r="E386" s="186"/>
      <c r="F386" s="186"/>
      <c r="G386" s="123">
        <v>0</v>
      </c>
      <c r="H386" s="122">
        <v>0</v>
      </c>
      <c r="I386" s="481">
        <f t="shared" si="77"/>
        <v>0</v>
      </c>
      <c r="J386" s="482" t="str">
        <f t="shared" si="78"/>
        <v>---</v>
      </c>
      <c r="K386" s="410">
        <v>0</v>
      </c>
      <c r="L386" s="418">
        <v>0</v>
      </c>
      <c r="M386" s="122">
        <f>K386-L386</f>
        <v>0</v>
      </c>
      <c r="N386" s="430">
        <v>0</v>
      </c>
      <c r="O386" s="106">
        <v>44180</v>
      </c>
      <c r="P386" s="122">
        <f>L386-N386</f>
        <v>0</v>
      </c>
      <c r="Q386" s="512">
        <v>0</v>
      </c>
      <c r="R386" s="122">
        <f t="shared" si="74"/>
        <v>0</v>
      </c>
      <c r="S386" s="207"/>
    </row>
    <row r="387" spans="1:19" ht="11.25" customHeight="1" x14ac:dyDescent="0.25">
      <c r="A387" s="100"/>
      <c r="B387" s="100" t="s">
        <v>883</v>
      </c>
      <c r="C387" s="100"/>
      <c r="D387" s="100"/>
      <c r="E387" s="189"/>
      <c r="F387" s="189">
        <f>SUM(F385:F386)</f>
        <v>0</v>
      </c>
      <c r="G387" s="112">
        <f>SUM(G385:G386)</f>
        <v>0</v>
      </c>
      <c r="H387" s="113">
        <f>SUM(H385:H386)</f>
        <v>0</v>
      </c>
      <c r="I387" s="479">
        <f t="shared" si="77"/>
        <v>0</v>
      </c>
      <c r="J387" s="480" t="str">
        <f t="shared" si="78"/>
        <v>---</v>
      </c>
      <c r="K387" s="403">
        <f>SUM(K385:K386)</f>
        <v>0</v>
      </c>
      <c r="L387" s="409">
        <f>SUM(L385:L386)</f>
        <v>0</v>
      </c>
      <c r="M387" s="113">
        <f>K387-L387</f>
        <v>0</v>
      </c>
      <c r="N387" s="429">
        <f>SUM(N385:N386)</f>
        <v>0</v>
      </c>
      <c r="O387" s="106">
        <v>44180</v>
      </c>
      <c r="P387" s="113">
        <f>L387-N387</f>
        <v>0</v>
      </c>
      <c r="Q387" s="503">
        <f>SUM(Q385:Q386)</f>
        <v>0</v>
      </c>
      <c r="R387" s="113">
        <f t="shared" si="74"/>
        <v>0</v>
      </c>
      <c r="S387" s="207"/>
    </row>
    <row r="388" spans="1:19" ht="11.25" customHeight="1" x14ac:dyDescent="0.25">
      <c r="A388" s="100"/>
      <c r="B388" s="100" t="s">
        <v>1208</v>
      </c>
      <c r="C388" s="100"/>
      <c r="D388" s="100"/>
      <c r="E388" s="183"/>
      <c r="F388" s="183"/>
      <c r="G388" s="117"/>
      <c r="H388" s="118"/>
      <c r="I388" s="119"/>
      <c r="J388" s="120"/>
      <c r="K388" s="198"/>
      <c r="L388" s="408"/>
      <c r="M388" s="118"/>
      <c r="N388" s="427"/>
      <c r="O388" s="106">
        <v>44180</v>
      </c>
      <c r="P388" s="118"/>
      <c r="Q388" s="150"/>
      <c r="R388" s="118"/>
      <c r="S388" s="207"/>
    </row>
    <row r="389" spans="1:19" ht="11.25" customHeight="1" x14ac:dyDescent="0.25">
      <c r="A389" s="100"/>
      <c r="B389" s="100"/>
      <c r="C389" s="101" t="s">
        <v>884</v>
      </c>
      <c r="D389" s="100"/>
      <c r="E389" s="186"/>
      <c r="F389" s="186"/>
      <c r="G389" s="123">
        <v>0</v>
      </c>
      <c r="H389" s="122">
        <v>0</v>
      </c>
      <c r="I389" s="481">
        <f t="shared" si="77"/>
        <v>0</v>
      </c>
      <c r="J389" s="482" t="str">
        <f t="shared" si="78"/>
        <v>---</v>
      </c>
      <c r="K389" s="410">
        <v>0</v>
      </c>
      <c r="L389" s="418">
        <v>0</v>
      </c>
      <c r="M389" s="122">
        <f>K389-L389</f>
        <v>0</v>
      </c>
      <c r="N389" s="430">
        <v>0</v>
      </c>
      <c r="O389" s="106">
        <v>44180</v>
      </c>
      <c r="P389" s="122">
        <f>L389-N389</f>
        <v>0</v>
      </c>
      <c r="Q389" s="512">
        <v>0</v>
      </c>
      <c r="R389" s="122">
        <f t="shared" si="74"/>
        <v>0</v>
      </c>
      <c r="S389" s="207"/>
    </row>
    <row r="390" spans="1:19" ht="11.25" customHeight="1" x14ac:dyDescent="0.25">
      <c r="A390" s="100"/>
      <c r="B390" s="100" t="s">
        <v>1209</v>
      </c>
      <c r="C390" s="100"/>
      <c r="D390" s="100"/>
      <c r="E390" s="189"/>
      <c r="F390" s="189">
        <f>SUM(F388:F389)</f>
        <v>0</v>
      </c>
      <c r="G390" s="112">
        <f>SUM(G388:G389)</f>
        <v>0</v>
      </c>
      <c r="H390" s="113">
        <f>SUM(H388:H389)</f>
        <v>0</v>
      </c>
      <c r="I390" s="479">
        <f t="shared" si="77"/>
        <v>0</v>
      </c>
      <c r="J390" s="480" t="str">
        <f t="shared" si="78"/>
        <v>---</v>
      </c>
      <c r="K390" s="403">
        <f>SUM(K388:K389)</f>
        <v>0</v>
      </c>
      <c r="L390" s="409">
        <f>SUM(L388:L389)</f>
        <v>0</v>
      </c>
      <c r="M390" s="113">
        <f>K390-L390</f>
        <v>0</v>
      </c>
      <c r="N390" s="429">
        <f>SUM(N388:N389)</f>
        <v>0</v>
      </c>
      <c r="O390" s="106">
        <v>44180</v>
      </c>
      <c r="P390" s="113">
        <f>L390-N390</f>
        <v>0</v>
      </c>
      <c r="Q390" s="503">
        <f>SUM(Q388:Q389)</f>
        <v>0</v>
      </c>
      <c r="R390" s="113">
        <f t="shared" si="74"/>
        <v>0</v>
      </c>
      <c r="S390" s="207"/>
    </row>
    <row r="391" spans="1:19" ht="11.25" customHeight="1" x14ac:dyDescent="0.25">
      <c r="A391" s="100"/>
      <c r="B391" s="100" t="s">
        <v>885</v>
      </c>
      <c r="C391" s="100"/>
      <c r="D391" s="100"/>
      <c r="E391" s="183"/>
      <c r="F391" s="183"/>
      <c r="G391" s="117"/>
      <c r="H391" s="118"/>
      <c r="I391" s="119"/>
      <c r="J391" s="120"/>
      <c r="K391" s="198"/>
      <c r="L391" s="408"/>
      <c r="M391" s="118"/>
      <c r="N391" s="427"/>
      <c r="O391" s="106">
        <v>44180</v>
      </c>
      <c r="P391" s="118"/>
      <c r="Q391" s="150"/>
      <c r="R391" s="118"/>
      <c r="S391" s="207"/>
    </row>
    <row r="392" spans="1:19" ht="11.25" customHeight="1" x14ac:dyDescent="0.25">
      <c r="A392" s="100"/>
      <c r="B392" s="100"/>
      <c r="C392" s="101" t="s">
        <v>886</v>
      </c>
      <c r="D392" s="100"/>
      <c r="E392" s="186"/>
      <c r="F392" s="186"/>
      <c r="G392" s="123">
        <v>0</v>
      </c>
      <c r="H392" s="122">
        <v>0</v>
      </c>
      <c r="I392" s="481">
        <f t="shared" si="77"/>
        <v>0</v>
      </c>
      <c r="J392" s="482" t="str">
        <f t="shared" si="78"/>
        <v>---</v>
      </c>
      <c r="K392" s="410">
        <v>0</v>
      </c>
      <c r="L392" s="418">
        <v>0</v>
      </c>
      <c r="M392" s="122">
        <f>K392-L392</f>
        <v>0</v>
      </c>
      <c r="N392" s="430">
        <v>0</v>
      </c>
      <c r="O392" s="106">
        <v>44180</v>
      </c>
      <c r="P392" s="122">
        <f>L392-N392</f>
        <v>0</v>
      </c>
      <c r="Q392" s="512">
        <v>0</v>
      </c>
      <c r="R392" s="122">
        <f t="shared" si="74"/>
        <v>0</v>
      </c>
      <c r="S392" s="207"/>
    </row>
    <row r="393" spans="1:19" ht="11.25" customHeight="1" x14ac:dyDescent="0.25">
      <c r="A393" s="100"/>
      <c r="B393" s="100" t="s">
        <v>887</v>
      </c>
      <c r="C393" s="100"/>
      <c r="D393" s="100"/>
      <c r="E393" s="189"/>
      <c r="F393" s="189">
        <f>SUM(F391:F392)</f>
        <v>0</v>
      </c>
      <c r="G393" s="112">
        <f>SUM(G391:G392)</f>
        <v>0</v>
      </c>
      <c r="H393" s="113">
        <f>SUM(H391:H392)</f>
        <v>0</v>
      </c>
      <c r="I393" s="479">
        <f t="shared" si="77"/>
        <v>0</v>
      </c>
      <c r="J393" s="480" t="str">
        <f t="shared" si="78"/>
        <v>---</v>
      </c>
      <c r="K393" s="403">
        <f>SUM(K391:K392)</f>
        <v>0</v>
      </c>
      <c r="L393" s="409">
        <f>SUM(L391:L392)</f>
        <v>0</v>
      </c>
      <c r="M393" s="113">
        <f>K393-L393</f>
        <v>0</v>
      </c>
      <c r="N393" s="429">
        <f>SUM(N391:N392)</f>
        <v>0</v>
      </c>
      <c r="O393" s="106">
        <v>44180</v>
      </c>
      <c r="P393" s="113">
        <f>L393-N393</f>
        <v>0</v>
      </c>
      <c r="Q393" s="503">
        <f>SUM(Q391:Q392)</f>
        <v>0</v>
      </c>
      <c r="R393" s="113">
        <f t="shared" si="74"/>
        <v>0</v>
      </c>
      <c r="S393" s="207"/>
    </row>
    <row r="394" spans="1:19" ht="11.25" customHeight="1" x14ac:dyDescent="0.25">
      <c r="A394" s="100"/>
      <c r="B394" s="100" t="s">
        <v>888</v>
      </c>
      <c r="C394" s="100"/>
      <c r="D394" s="100"/>
      <c r="E394" s="183"/>
      <c r="F394" s="183"/>
      <c r="G394" s="117"/>
      <c r="H394" s="118"/>
      <c r="I394" s="119"/>
      <c r="J394" s="120"/>
      <c r="K394" s="198"/>
      <c r="L394" s="408"/>
      <c r="M394" s="118"/>
      <c r="N394" s="427"/>
      <c r="O394" s="106">
        <v>44180</v>
      </c>
      <c r="P394" s="118"/>
      <c r="Q394" s="150"/>
      <c r="R394" s="118"/>
      <c r="S394" s="207"/>
    </row>
    <row r="395" spans="1:19" ht="11.25" customHeight="1" x14ac:dyDescent="0.25">
      <c r="A395" s="100"/>
      <c r="B395" s="100"/>
      <c r="C395" s="101" t="s">
        <v>889</v>
      </c>
      <c r="D395" s="100"/>
      <c r="E395" s="186"/>
      <c r="F395" s="186"/>
      <c r="G395" s="123">
        <v>0</v>
      </c>
      <c r="H395" s="122">
        <v>0</v>
      </c>
      <c r="I395" s="119">
        <f t="shared" si="77"/>
        <v>0</v>
      </c>
      <c r="J395" s="120" t="str">
        <f t="shared" si="78"/>
        <v>---</v>
      </c>
      <c r="K395" s="410">
        <v>0</v>
      </c>
      <c r="L395" s="418">
        <v>0</v>
      </c>
      <c r="M395" s="122">
        <f>K395-L395</f>
        <v>0</v>
      </c>
      <c r="N395" s="430">
        <v>0</v>
      </c>
      <c r="O395" s="106">
        <v>44180</v>
      </c>
      <c r="P395" s="122">
        <f>L395-N395</f>
        <v>0</v>
      </c>
      <c r="Q395" s="512">
        <v>0</v>
      </c>
      <c r="R395" s="122">
        <f t="shared" si="74"/>
        <v>0</v>
      </c>
      <c r="S395" s="207"/>
    </row>
    <row r="396" spans="1:19" ht="11.25" customHeight="1" thickBot="1" x14ac:dyDescent="0.3">
      <c r="A396" s="100"/>
      <c r="B396" s="100" t="s">
        <v>890</v>
      </c>
      <c r="C396" s="100"/>
      <c r="D396" s="100"/>
      <c r="E396" s="192"/>
      <c r="F396" s="192">
        <f>SUM(F394:F395)</f>
        <v>0</v>
      </c>
      <c r="G396" s="131">
        <f>SUM(G394:G395)</f>
        <v>0</v>
      </c>
      <c r="H396" s="124">
        <f>SUM(H394:H395)</f>
        <v>0</v>
      </c>
      <c r="I396" s="483">
        <f t="shared" si="77"/>
        <v>0</v>
      </c>
      <c r="J396" s="484" t="str">
        <f t="shared" si="78"/>
        <v>---</v>
      </c>
      <c r="K396" s="400">
        <f>SUM(K394:K395)</f>
        <v>0</v>
      </c>
      <c r="L396" s="417">
        <f>SUM(L394:L395)</f>
        <v>0</v>
      </c>
      <c r="M396" s="113">
        <f>K396-L396</f>
        <v>0</v>
      </c>
      <c r="N396" s="431">
        <f>SUM(N394:N395)</f>
        <v>0</v>
      </c>
      <c r="O396" s="106">
        <v>44180</v>
      </c>
      <c r="P396" s="113">
        <f>L396-N396</f>
        <v>0</v>
      </c>
      <c r="Q396" s="510">
        <f>SUM(Q394:Q395)</f>
        <v>0</v>
      </c>
      <c r="R396" s="124">
        <f t="shared" si="74"/>
        <v>0</v>
      </c>
      <c r="S396" s="207"/>
    </row>
    <row r="397" spans="1:19" ht="11.25" customHeight="1" thickTop="1" x14ac:dyDescent="0.25">
      <c r="A397" s="115" t="s">
        <v>891</v>
      </c>
      <c r="B397" s="100"/>
      <c r="C397" s="100"/>
      <c r="D397" s="100"/>
      <c r="E397" s="187">
        <f>SUM(E379+E384+E387+E390+E393+E396)</f>
        <v>1944</v>
      </c>
      <c r="F397" s="187">
        <f>SUM(F379+F384+F387+F390+F393+F396)</f>
        <v>2601.85</v>
      </c>
      <c r="G397" s="125">
        <f>SUM(G379+G384+G387+G390+G393+G396)</f>
        <v>2773.32</v>
      </c>
      <c r="H397" s="126">
        <f>SUM(H379+H384+H387+H390+H393+H396)</f>
        <v>3039</v>
      </c>
      <c r="I397" s="119">
        <f t="shared" si="77"/>
        <v>265.67999999999984</v>
      </c>
      <c r="J397" s="120">
        <f t="shared" si="78"/>
        <v>0.91257650542941759</v>
      </c>
      <c r="K397" s="407">
        <f>SUM(K379+K384+K387+K390+K393+K396)</f>
        <v>2692</v>
      </c>
      <c r="L397" s="432">
        <f>SUM(L379+L384+L387+L390+L393+L396)</f>
        <v>2692</v>
      </c>
      <c r="M397" s="126">
        <f>K397-L397</f>
        <v>0</v>
      </c>
      <c r="N397" s="441">
        <f>SUM(N379+N384+N387+N390+N393+N396)</f>
        <v>2692</v>
      </c>
      <c r="O397" s="106">
        <v>44180</v>
      </c>
      <c r="P397" s="126">
        <f>L397-N397</f>
        <v>0</v>
      </c>
      <c r="Q397" s="504">
        <f>SUM(Q379+Q384+Q387+Q390+Q393+Q396)</f>
        <v>2692</v>
      </c>
      <c r="R397" s="126">
        <f t="shared" si="74"/>
        <v>0</v>
      </c>
      <c r="S397" s="207"/>
    </row>
    <row r="398" spans="1:19" ht="11.25" customHeight="1" x14ac:dyDescent="0.25">
      <c r="A398" s="100"/>
      <c r="B398" s="100"/>
      <c r="C398" s="100"/>
      <c r="D398" s="100"/>
      <c r="E398" s="183"/>
      <c r="F398" s="183"/>
      <c r="G398" s="117"/>
      <c r="H398" s="118"/>
      <c r="I398" s="119"/>
      <c r="J398" s="120"/>
      <c r="K398" s="118"/>
      <c r="L398" s="118"/>
      <c r="M398" s="118"/>
      <c r="N398" s="118"/>
      <c r="O398" s="106"/>
      <c r="P398" s="118"/>
      <c r="Q398" s="118"/>
      <c r="R398" s="118"/>
      <c r="S398" s="207"/>
    </row>
    <row r="399" spans="1:19" ht="11.25" customHeight="1" x14ac:dyDescent="0.25">
      <c r="A399" s="100" t="s">
        <v>892</v>
      </c>
      <c r="B399" s="100"/>
      <c r="C399" s="100"/>
      <c r="D399" s="100"/>
      <c r="E399" s="183"/>
      <c r="F399" s="183"/>
      <c r="G399" s="117"/>
      <c r="H399" s="118"/>
      <c r="I399" s="119"/>
      <c r="J399" s="120"/>
      <c r="K399" s="198"/>
      <c r="L399" s="408"/>
      <c r="M399" s="118"/>
      <c r="N399" s="427"/>
      <c r="O399" s="106"/>
      <c r="P399" s="118"/>
      <c r="Q399" s="150"/>
      <c r="R399" s="118"/>
      <c r="S399" s="207"/>
    </row>
    <row r="400" spans="1:19" ht="11.25" customHeight="1" x14ac:dyDescent="0.25">
      <c r="A400" s="100"/>
      <c r="B400" s="100" t="s">
        <v>893</v>
      </c>
      <c r="C400" s="100"/>
      <c r="D400" s="100"/>
      <c r="E400" s="183"/>
      <c r="F400" s="183"/>
      <c r="G400" s="117"/>
      <c r="H400" s="118"/>
      <c r="I400" s="119"/>
      <c r="J400" s="120"/>
      <c r="K400" s="198"/>
      <c r="L400" s="408"/>
      <c r="M400" s="118"/>
      <c r="N400" s="427"/>
      <c r="O400" s="106">
        <v>44117</v>
      </c>
      <c r="P400" s="118"/>
      <c r="Q400" s="150"/>
      <c r="R400" s="118"/>
      <c r="S400" s="207"/>
    </row>
    <row r="401" spans="1:19" ht="11.25" customHeight="1" x14ac:dyDescent="0.25">
      <c r="A401" s="100"/>
      <c r="B401" s="100"/>
      <c r="C401" s="101" t="s">
        <v>894</v>
      </c>
      <c r="D401" s="100"/>
      <c r="E401" s="184">
        <v>0</v>
      </c>
      <c r="F401" s="184">
        <v>500</v>
      </c>
      <c r="G401" s="121">
        <v>0</v>
      </c>
      <c r="H401" s="118">
        <v>2000</v>
      </c>
      <c r="I401" s="119">
        <f t="shared" si="77"/>
        <v>2000</v>
      </c>
      <c r="J401" s="120">
        <f t="shared" si="78"/>
        <v>0</v>
      </c>
      <c r="K401" s="402">
        <v>2000</v>
      </c>
      <c r="L401" s="404">
        <v>2000</v>
      </c>
      <c r="M401" s="118">
        <f t="shared" ref="M401:M404" si="82">K401-L401</f>
        <v>0</v>
      </c>
      <c r="N401" s="428">
        <v>2000</v>
      </c>
      <c r="O401" s="106">
        <v>44117</v>
      </c>
      <c r="P401" s="118">
        <f t="shared" ref="P401:P406" si="83">L401-N401</f>
        <v>0</v>
      </c>
      <c r="Q401" s="405">
        <v>2000</v>
      </c>
      <c r="R401" s="401">
        <f t="shared" si="74"/>
        <v>0</v>
      </c>
      <c r="S401" s="207"/>
    </row>
    <row r="402" spans="1:19" ht="11.25" customHeight="1" x14ac:dyDescent="0.25">
      <c r="A402" s="100"/>
      <c r="B402" s="100"/>
      <c r="C402" s="101" t="s">
        <v>895</v>
      </c>
      <c r="D402" s="100"/>
      <c r="E402" s="184">
        <v>0</v>
      </c>
      <c r="F402" s="184">
        <v>4000</v>
      </c>
      <c r="G402" s="121">
        <v>1.45</v>
      </c>
      <c r="H402" s="118">
        <v>2000</v>
      </c>
      <c r="I402" s="119">
        <f t="shared" si="77"/>
        <v>1998.55</v>
      </c>
      <c r="J402" s="120">
        <f t="shared" si="78"/>
        <v>7.2499999999999995E-4</v>
      </c>
      <c r="K402" s="402">
        <v>2000</v>
      </c>
      <c r="L402" s="404">
        <v>2000</v>
      </c>
      <c r="M402" s="118">
        <f t="shared" si="82"/>
        <v>0</v>
      </c>
      <c r="N402" s="428">
        <v>2000</v>
      </c>
      <c r="O402" s="106">
        <v>44117</v>
      </c>
      <c r="P402" s="118">
        <f t="shared" si="83"/>
        <v>0</v>
      </c>
      <c r="Q402" s="405">
        <v>2000</v>
      </c>
      <c r="R402" s="401">
        <f t="shared" si="74"/>
        <v>0</v>
      </c>
      <c r="S402" s="207"/>
    </row>
    <row r="403" spans="1:19" ht="11.25" customHeight="1" x14ac:dyDescent="0.25">
      <c r="A403" s="100"/>
      <c r="B403" s="100"/>
      <c r="C403" s="101" t="s">
        <v>896</v>
      </c>
      <c r="D403" s="100"/>
      <c r="E403" s="184">
        <v>0</v>
      </c>
      <c r="F403" s="184">
        <v>3576</v>
      </c>
      <c r="G403" s="531">
        <v>7152</v>
      </c>
      <c r="H403" s="118">
        <v>3576</v>
      </c>
      <c r="I403" s="119">
        <f t="shared" si="77"/>
        <v>-3576</v>
      </c>
      <c r="J403" s="120">
        <f t="shared" si="78"/>
        <v>2</v>
      </c>
      <c r="K403" s="402">
        <v>3576</v>
      </c>
      <c r="L403" s="404">
        <v>3576</v>
      </c>
      <c r="M403" s="118">
        <f t="shared" si="82"/>
        <v>0</v>
      </c>
      <c r="N403" s="428">
        <v>3576</v>
      </c>
      <c r="O403" s="106">
        <v>44117</v>
      </c>
      <c r="P403" s="118">
        <f t="shared" si="83"/>
        <v>0</v>
      </c>
      <c r="Q403" s="405">
        <v>3576</v>
      </c>
      <c r="R403" s="401">
        <f t="shared" si="74"/>
        <v>0</v>
      </c>
      <c r="S403" s="207"/>
    </row>
    <row r="404" spans="1:19" ht="11.25" customHeight="1" x14ac:dyDescent="0.25">
      <c r="A404" s="100"/>
      <c r="B404" s="100"/>
      <c r="C404" s="101" t="s">
        <v>897</v>
      </c>
      <c r="D404" s="100"/>
      <c r="E404" s="184">
        <v>0</v>
      </c>
      <c r="F404" s="184">
        <v>0</v>
      </c>
      <c r="G404" s="121">
        <v>0</v>
      </c>
      <c r="H404" s="118">
        <v>400</v>
      </c>
      <c r="I404" s="119">
        <f t="shared" si="77"/>
        <v>400</v>
      </c>
      <c r="J404" s="120">
        <f t="shared" si="78"/>
        <v>0</v>
      </c>
      <c r="K404" s="402">
        <v>400</v>
      </c>
      <c r="L404" s="404">
        <v>400</v>
      </c>
      <c r="M404" s="118">
        <f t="shared" si="82"/>
        <v>0</v>
      </c>
      <c r="N404" s="428">
        <v>400</v>
      </c>
      <c r="O404" s="106">
        <v>44117</v>
      </c>
      <c r="P404" s="118">
        <f t="shared" si="83"/>
        <v>0</v>
      </c>
      <c r="Q404" s="405">
        <v>400</v>
      </c>
      <c r="R404" s="401">
        <f t="shared" si="74"/>
        <v>0</v>
      </c>
      <c r="S404" s="207"/>
    </row>
    <row r="405" spans="1:19" ht="11.25" customHeight="1" x14ac:dyDescent="0.25">
      <c r="A405" s="100"/>
      <c r="B405" s="100"/>
      <c r="C405" s="101" t="s">
        <v>898</v>
      </c>
      <c r="D405" s="100"/>
      <c r="E405" s="184">
        <v>0</v>
      </c>
      <c r="F405" s="184">
        <v>0</v>
      </c>
      <c r="G405" s="121">
        <v>0</v>
      </c>
      <c r="H405" s="122">
        <v>100</v>
      </c>
      <c r="I405" s="481">
        <f t="shared" si="77"/>
        <v>100</v>
      </c>
      <c r="J405" s="482">
        <f t="shared" si="78"/>
        <v>0</v>
      </c>
      <c r="K405" s="402">
        <v>100</v>
      </c>
      <c r="L405" s="404">
        <v>100</v>
      </c>
      <c r="M405" s="122">
        <f>K405-L405</f>
        <v>0</v>
      </c>
      <c r="N405" s="428">
        <v>100</v>
      </c>
      <c r="O405" s="106">
        <v>44117</v>
      </c>
      <c r="P405" s="122">
        <f t="shared" si="83"/>
        <v>0</v>
      </c>
      <c r="Q405" s="405">
        <v>100</v>
      </c>
      <c r="R405" s="401">
        <f t="shared" si="74"/>
        <v>0</v>
      </c>
      <c r="S405" s="207"/>
    </row>
    <row r="406" spans="1:19" ht="11.25" customHeight="1" x14ac:dyDescent="0.25">
      <c r="A406" s="100"/>
      <c r="B406" s="100" t="s">
        <v>899</v>
      </c>
      <c r="C406" s="100"/>
      <c r="D406" s="100"/>
      <c r="E406" s="181">
        <f>SUM(E400:E405)</f>
        <v>0</v>
      </c>
      <c r="F406" s="181">
        <f>SUM(F400:F405)</f>
        <v>8076</v>
      </c>
      <c r="G406" s="112">
        <f>SUM(G400:G405)</f>
        <v>7153.45</v>
      </c>
      <c r="H406" s="113">
        <f>SUM(H400:H405)</f>
        <v>8076</v>
      </c>
      <c r="I406" s="479">
        <f t="shared" si="77"/>
        <v>922.55000000000018</v>
      </c>
      <c r="J406" s="480">
        <f t="shared" si="78"/>
        <v>0.88576646854878649</v>
      </c>
      <c r="K406" s="403">
        <f>SUM(K400:K405)</f>
        <v>8076</v>
      </c>
      <c r="L406" s="409">
        <f>SUM(L400:L405)</f>
        <v>8076</v>
      </c>
      <c r="M406" s="113">
        <f>K406-L406</f>
        <v>0</v>
      </c>
      <c r="N406" s="429">
        <f>SUM(N400:N405)</f>
        <v>8076</v>
      </c>
      <c r="O406" s="106">
        <v>44117</v>
      </c>
      <c r="P406" s="113">
        <f t="shared" si="83"/>
        <v>0</v>
      </c>
      <c r="Q406" s="503">
        <f>SUM(Q400:Q405)</f>
        <v>8076</v>
      </c>
      <c r="R406" s="113">
        <f t="shared" si="74"/>
        <v>0</v>
      </c>
      <c r="S406" s="207"/>
    </row>
    <row r="407" spans="1:19" ht="11.25" customHeight="1" x14ac:dyDescent="0.25">
      <c r="A407" s="100"/>
      <c r="B407" s="100" t="s">
        <v>900</v>
      </c>
      <c r="C407" s="100"/>
      <c r="D407" s="100"/>
      <c r="E407" s="183"/>
      <c r="F407" s="183"/>
      <c r="G407" s="117"/>
      <c r="H407" s="118"/>
      <c r="I407" s="119"/>
      <c r="J407" s="120"/>
      <c r="K407" s="198"/>
      <c r="L407" s="408"/>
      <c r="M407" s="118"/>
      <c r="N407" s="427"/>
      <c r="O407" s="106">
        <v>44117</v>
      </c>
      <c r="P407" s="118"/>
      <c r="Q407" s="150"/>
      <c r="R407" s="118"/>
      <c r="S407" s="207"/>
    </row>
    <row r="408" spans="1:19" ht="11.25" customHeight="1" x14ac:dyDescent="0.25">
      <c r="A408" s="100"/>
      <c r="B408" s="100"/>
      <c r="C408" s="101" t="s">
        <v>901</v>
      </c>
      <c r="D408" s="100"/>
      <c r="E408" s="183"/>
      <c r="F408" s="183"/>
      <c r="G408" s="117">
        <v>0</v>
      </c>
      <c r="H408" s="118">
        <v>0</v>
      </c>
      <c r="I408" s="119">
        <f t="shared" si="77"/>
        <v>0</v>
      </c>
      <c r="J408" s="120" t="str">
        <f t="shared" si="78"/>
        <v>---</v>
      </c>
      <c r="K408" s="198">
        <v>0</v>
      </c>
      <c r="L408" s="408">
        <v>0</v>
      </c>
      <c r="M408" s="118">
        <f t="shared" ref="M408:M410" si="84">K408-L408</f>
        <v>0</v>
      </c>
      <c r="N408" s="427">
        <v>0</v>
      </c>
      <c r="O408" s="106">
        <v>44117</v>
      </c>
      <c r="P408" s="118">
        <f t="shared" ref="P408:P413" si="85">L408-N408</f>
        <v>0</v>
      </c>
      <c r="Q408" s="150">
        <v>0</v>
      </c>
      <c r="R408" s="118">
        <f t="shared" si="74"/>
        <v>0</v>
      </c>
      <c r="S408" s="207"/>
    </row>
    <row r="409" spans="1:19" ht="11.25" customHeight="1" x14ac:dyDescent="0.25">
      <c r="A409" s="100"/>
      <c r="B409" s="100"/>
      <c r="C409" s="101" t="s">
        <v>902</v>
      </c>
      <c r="D409" s="100"/>
      <c r="E409" s="183"/>
      <c r="F409" s="183"/>
      <c r="G409" s="117">
        <v>0</v>
      </c>
      <c r="H409" s="118">
        <v>0</v>
      </c>
      <c r="I409" s="119">
        <f t="shared" si="77"/>
        <v>0</v>
      </c>
      <c r="J409" s="120" t="str">
        <f t="shared" si="78"/>
        <v>---</v>
      </c>
      <c r="K409" s="198">
        <v>0</v>
      </c>
      <c r="L409" s="408">
        <v>0</v>
      </c>
      <c r="M409" s="118">
        <f t="shared" si="84"/>
        <v>0</v>
      </c>
      <c r="N409" s="427">
        <v>0</v>
      </c>
      <c r="O409" s="106">
        <v>44117</v>
      </c>
      <c r="P409" s="118">
        <f t="shared" si="85"/>
        <v>0</v>
      </c>
      <c r="Q409" s="150">
        <v>0</v>
      </c>
      <c r="R409" s="118">
        <f t="shared" si="74"/>
        <v>0</v>
      </c>
      <c r="S409" s="207"/>
    </row>
    <row r="410" spans="1:19" ht="11.25" customHeight="1" x14ac:dyDescent="0.25">
      <c r="A410" s="100"/>
      <c r="B410" s="100"/>
      <c r="C410" s="101" t="s">
        <v>903</v>
      </c>
      <c r="D410" s="100"/>
      <c r="E410" s="183"/>
      <c r="F410" s="183"/>
      <c r="G410" s="117">
        <v>0</v>
      </c>
      <c r="H410" s="118">
        <v>0</v>
      </c>
      <c r="I410" s="119">
        <f t="shared" si="77"/>
        <v>0</v>
      </c>
      <c r="J410" s="120" t="str">
        <f t="shared" si="78"/>
        <v>---</v>
      </c>
      <c r="K410" s="198">
        <v>0</v>
      </c>
      <c r="L410" s="408">
        <v>0</v>
      </c>
      <c r="M410" s="118">
        <f t="shared" si="84"/>
        <v>0</v>
      </c>
      <c r="N410" s="427">
        <v>0</v>
      </c>
      <c r="O410" s="106">
        <v>44117</v>
      </c>
      <c r="P410" s="118">
        <f t="shared" si="85"/>
        <v>0</v>
      </c>
      <c r="Q410" s="150">
        <v>0</v>
      </c>
      <c r="R410" s="118">
        <f t="shared" si="74"/>
        <v>0</v>
      </c>
      <c r="S410" s="207"/>
    </row>
    <row r="411" spans="1:19" ht="11.25" customHeight="1" x14ac:dyDescent="0.25">
      <c r="A411" s="100"/>
      <c r="B411" s="100"/>
      <c r="C411" s="101" t="s">
        <v>904</v>
      </c>
      <c r="D411" s="100"/>
      <c r="E411" s="186"/>
      <c r="F411" s="186"/>
      <c r="G411" s="117">
        <v>0</v>
      </c>
      <c r="H411" s="122">
        <v>0</v>
      </c>
      <c r="I411" s="119">
        <f t="shared" si="77"/>
        <v>0</v>
      </c>
      <c r="J411" s="120" t="str">
        <f t="shared" si="78"/>
        <v>---</v>
      </c>
      <c r="K411" s="198">
        <v>0</v>
      </c>
      <c r="L411" s="408">
        <v>0</v>
      </c>
      <c r="M411" s="122">
        <f>K411-L411</f>
        <v>0</v>
      </c>
      <c r="N411" s="427">
        <v>0</v>
      </c>
      <c r="O411" s="106">
        <v>44117</v>
      </c>
      <c r="P411" s="118">
        <f t="shared" si="85"/>
        <v>0</v>
      </c>
      <c r="Q411" s="150">
        <v>0</v>
      </c>
      <c r="R411" s="118">
        <f t="shared" si="74"/>
        <v>0</v>
      </c>
      <c r="S411" s="207"/>
    </row>
    <row r="412" spans="1:19" ht="11.25" customHeight="1" thickBot="1" x14ac:dyDescent="0.3">
      <c r="A412" s="100"/>
      <c r="B412" s="100" t="s">
        <v>905</v>
      </c>
      <c r="C412" s="100"/>
      <c r="D412" s="100"/>
      <c r="E412" s="192">
        <f>SUM(E407:E411)</f>
        <v>0</v>
      </c>
      <c r="F412" s="192">
        <f>SUM(F407:F411)</f>
        <v>0</v>
      </c>
      <c r="G412" s="131">
        <f>SUM(G407:G411)</f>
        <v>0</v>
      </c>
      <c r="H412" s="124">
        <f>SUM(H407:H411)</f>
        <v>0</v>
      </c>
      <c r="I412" s="483">
        <f t="shared" si="77"/>
        <v>0</v>
      </c>
      <c r="J412" s="484" t="str">
        <f t="shared" si="78"/>
        <v>---</v>
      </c>
      <c r="K412" s="400">
        <f>SUM(K407:K411)</f>
        <v>0</v>
      </c>
      <c r="L412" s="417">
        <f>SUM(L407:L411)</f>
        <v>0</v>
      </c>
      <c r="M412" s="113">
        <f>K412-L412</f>
        <v>0</v>
      </c>
      <c r="N412" s="431">
        <f>SUM(N407:N411)</f>
        <v>0</v>
      </c>
      <c r="O412" s="106">
        <v>44117</v>
      </c>
      <c r="P412" s="124">
        <f t="shared" si="85"/>
        <v>0</v>
      </c>
      <c r="Q412" s="510">
        <f>SUM(Q407:Q411)</f>
        <v>0</v>
      </c>
      <c r="R412" s="124">
        <f t="shared" ref="R412:R485" si="86">N412-Q412</f>
        <v>0</v>
      </c>
      <c r="S412" s="207"/>
    </row>
    <row r="413" spans="1:19" ht="11.25" customHeight="1" thickTop="1" x14ac:dyDescent="0.25">
      <c r="A413" s="115" t="s">
        <v>906</v>
      </c>
      <c r="B413" s="100"/>
      <c r="C413" s="100"/>
      <c r="D413" s="100"/>
      <c r="E413" s="187">
        <f>SUM(E406+E412)</f>
        <v>0</v>
      </c>
      <c r="F413" s="187">
        <f>SUM(F406+F412)</f>
        <v>8076</v>
      </c>
      <c r="G413" s="125">
        <f>SUM(G406+G412)</f>
        <v>7153.45</v>
      </c>
      <c r="H413" s="126">
        <f>SUM(H406+H412)</f>
        <v>8076</v>
      </c>
      <c r="I413" s="119">
        <f t="shared" si="77"/>
        <v>922.55000000000018</v>
      </c>
      <c r="J413" s="120">
        <f t="shared" si="78"/>
        <v>0.88576646854878649</v>
      </c>
      <c r="K413" s="407">
        <f>SUM(K406+K412)</f>
        <v>8076</v>
      </c>
      <c r="L413" s="432">
        <f>SUM(L406+L412)</f>
        <v>8076</v>
      </c>
      <c r="M413" s="126">
        <f>K413-L413</f>
        <v>0</v>
      </c>
      <c r="N413" s="441">
        <f>SUM(N406+N412)</f>
        <v>8076</v>
      </c>
      <c r="O413" s="106">
        <v>44117</v>
      </c>
      <c r="P413" s="126">
        <f t="shared" si="85"/>
        <v>0</v>
      </c>
      <c r="Q413" s="504">
        <f>SUM(Q406+Q412)</f>
        <v>8076</v>
      </c>
      <c r="R413" s="126">
        <f t="shared" si="86"/>
        <v>0</v>
      </c>
      <c r="S413" s="207"/>
    </row>
    <row r="414" spans="1:19" ht="11.25" customHeight="1" x14ac:dyDescent="0.25">
      <c r="A414" s="100"/>
      <c r="B414" s="100"/>
      <c r="C414" s="100"/>
      <c r="D414" s="100"/>
      <c r="E414" s="183"/>
      <c r="F414" s="183"/>
      <c r="G414" s="117"/>
      <c r="H414" s="118"/>
      <c r="I414" s="119"/>
      <c r="J414" s="120"/>
      <c r="K414" s="118"/>
      <c r="L414" s="118"/>
      <c r="M414" s="118"/>
      <c r="N414" s="118"/>
      <c r="O414" s="106"/>
      <c r="P414" s="118"/>
      <c r="Q414" s="118"/>
      <c r="R414" s="118"/>
      <c r="S414" s="207"/>
    </row>
    <row r="415" spans="1:19" ht="11.25" customHeight="1" x14ac:dyDescent="0.25">
      <c r="A415" s="100" t="s">
        <v>907</v>
      </c>
      <c r="B415" s="100"/>
      <c r="C415" s="100"/>
      <c r="D415" s="100"/>
      <c r="E415" s="183"/>
      <c r="F415" s="183"/>
      <c r="G415" s="117"/>
      <c r="H415" s="118"/>
      <c r="I415" s="119"/>
      <c r="J415" s="120"/>
      <c r="K415" s="198"/>
      <c r="L415" s="408"/>
      <c r="M415" s="118"/>
      <c r="N415" s="427"/>
      <c r="O415" s="106"/>
      <c r="P415" s="118"/>
      <c r="Q415" s="150"/>
      <c r="R415" s="118"/>
      <c r="S415" s="207"/>
    </row>
    <row r="416" spans="1:19" ht="11.25" customHeight="1" x14ac:dyDescent="0.25">
      <c r="A416" s="100"/>
      <c r="B416" s="100" t="s">
        <v>908</v>
      </c>
      <c r="C416" s="100"/>
      <c r="D416" s="100"/>
      <c r="E416" s="183"/>
      <c r="F416" s="183"/>
      <c r="G416" s="117"/>
      <c r="H416" s="118"/>
      <c r="I416" s="119"/>
      <c r="J416" s="120"/>
      <c r="K416" s="198"/>
      <c r="L416" s="408"/>
      <c r="M416" s="118"/>
      <c r="N416" s="427"/>
      <c r="O416" s="106"/>
      <c r="P416" s="118"/>
      <c r="Q416" s="150"/>
      <c r="R416" s="118"/>
      <c r="S416" s="207"/>
    </row>
    <row r="417" spans="1:19" ht="11.25" customHeight="1" x14ac:dyDescent="0.25">
      <c r="A417" s="100"/>
      <c r="B417" s="100"/>
      <c r="C417" s="101" t="s">
        <v>909</v>
      </c>
      <c r="D417" s="100"/>
      <c r="E417" s="183"/>
      <c r="F417" s="183"/>
      <c r="G417" s="117">
        <v>0</v>
      </c>
      <c r="H417" s="118">
        <v>0</v>
      </c>
      <c r="I417" s="119">
        <f t="shared" si="77"/>
        <v>0</v>
      </c>
      <c r="J417" s="120" t="str">
        <f t="shared" si="78"/>
        <v>---</v>
      </c>
      <c r="K417" s="198">
        <v>0</v>
      </c>
      <c r="L417" s="408">
        <v>0</v>
      </c>
      <c r="M417" s="118">
        <f t="shared" ref="M417:M418" si="87">K417-L417</f>
        <v>0</v>
      </c>
      <c r="N417" s="427">
        <v>0</v>
      </c>
      <c r="O417" s="106"/>
      <c r="P417" s="118">
        <f>L417-N417</f>
        <v>0</v>
      </c>
      <c r="Q417" s="150">
        <v>0</v>
      </c>
      <c r="R417" s="118">
        <f t="shared" si="86"/>
        <v>0</v>
      </c>
      <c r="S417" s="207"/>
    </row>
    <row r="418" spans="1:19" ht="11.25" customHeight="1" x14ac:dyDescent="0.25">
      <c r="A418" s="100"/>
      <c r="B418" s="100"/>
      <c r="C418" s="101" t="s">
        <v>910</v>
      </c>
      <c r="D418" s="100"/>
      <c r="E418" s="183"/>
      <c r="F418" s="183"/>
      <c r="G418" s="117">
        <v>0</v>
      </c>
      <c r="H418" s="118">
        <v>0</v>
      </c>
      <c r="I418" s="119">
        <f t="shared" si="77"/>
        <v>0</v>
      </c>
      <c r="J418" s="120" t="str">
        <f t="shared" si="78"/>
        <v>---</v>
      </c>
      <c r="K418" s="198">
        <v>0</v>
      </c>
      <c r="L418" s="408">
        <v>0</v>
      </c>
      <c r="M418" s="118">
        <f t="shared" si="87"/>
        <v>0</v>
      </c>
      <c r="N418" s="427">
        <v>0</v>
      </c>
      <c r="O418" s="106"/>
      <c r="P418" s="118">
        <f>L418-N418</f>
        <v>0</v>
      </c>
      <c r="Q418" s="150">
        <v>0</v>
      </c>
      <c r="R418" s="118">
        <f t="shared" si="86"/>
        <v>0</v>
      </c>
      <c r="S418" s="207"/>
    </row>
    <row r="419" spans="1:19" ht="11.25" customHeight="1" x14ac:dyDescent="0.25">
      <c r="A419" s="100"/>
      <c r="B419" s="100"/>
      <c r="C419" s="101" t="s">
        <v>911</v>
      </c>
      <c r="D419" s="100"/>
      <c r="E419" s="183"/>
      <c r="F419" s="183"/>
      <c r="G419" s="117">
        <v>0</v>
      </c>
      <c r="H419" s="118">
        <v>0</v>
      </c>
      <c r="I419" s="119">
        <f t="shared" si="77"/>
        <v>0</v>
      </c>
      <c r="J419" s="120" t="str">
        <f t="shared" si="78"/>
        <v>---</v>
      </c>
      <c r="K419" s="198">
        <v>0</v>
      </c>
      <c r="L419" s="408">
        <v>0</v>
      </c>
      <c r="M419" s="122">
        <f>K419-L419</f>
        <v>0</v>
      </c>
      <c r="N419" s="427">
        <v>0</v>
      </c>
      <c r="O419" s="106"/>
      <c r="P419" s="118">
        <f>L419-N419</f>
        <v>0</v>
      </c>
      <c r="Q419" s="150">
        <v>0</v>
      </c>
      <c r="R419" s="118">
        <f t="shared" si="86"/>
        <v>0</v>
      </c>
      <c r="S419" s="207"/>
    </row>
    <row r="420" spans="1:19" ht="11.25" customHeight="1" thickBot="1" x14ac:dyDescent="0.3">
      <c r="A420" s="100"/>
      <c r="B420" s="100" t="s">
        <v>912</v>
      </c>
      <c r="C420" s="100"/>
      <c r="D420" s="100"/>
      <c r="E420" s="192">
        <f>SUM(E416:E419)</f>
        <v>0</v>
      </c>
      <c r="F420" s="192">
        <f>SUM(F416:F419)</f>
        <v>0</v>
      </c>
      <c r="G420" s="131">
        <f>SUM(G416:G419)</f>
        <v>0</v>
      </c>
      <c r="H420" s="124">
        <f>SUM(H416:H419)</f>
        <v>0</v>
      </c>
      <c r="I420" s="483">
        <f t="shared" si="77"/>
        <v>0</v>
      </c>
      <c r="J420" s="484" t="str">
        <f t="shared" si="78"/>
        <v>---</v>
      </c>
      <c r="K420" s="400">
        <f>SUM(K416:K419)</f>
        <v>0</v>
      </c>
      <c r="L420" s="417">
        <f>SUM(L416:L419)</f>
        <v>0</v>
      </c>
      <c r="M420" s="113">
        <f>K420-L420</f>
        <v>0</v>
      </c>
      <c r="N420" s="431">
        <f>SUM(N416:N419)</f>
        <v>0</v>
      </c>
      <c r="O420" s="106"/>
      <c r="P420" s="124">
        <f>L420-N420</f>
        <v>0</v>
      </c>
      <c r="Q420" s="510">
        <f>SUM(Q416:Q419)</f>
        <v>0</v>
      </c>
      <c r="R420" s="124">
        <f t="shared" si="86"/>
        <v>0</v>
      </c>
      <c r="S420" s="207"/>
    </row>
    <row r="421" spans="1:19" ht="11.25" customHeight="1" thickTop="1" x14ac:dyDescent="0.25">
      <c r="A421" s="115" t="s">
        <v>913</v>
      </c>
      <c r="B421" s="100"/>
      <c r="C421" s="100"/>
      <c r="D421" s="100"/>
      <c r="E421" s="193">
        <f>SUM(E420)</f>
        <v>0</v>
      </c>
      <c r="F421" s="193">
        <f>SUM(F420)</f>
        <v>0</v>
      </c>
      <c r="G421" s="125">
        <f>SUM(G420)</f>
        <v>0</v>
      </c>
      <c r="H421" s="126">
        <f>SUM(H420)</f>
        <v>0</v>
      </c>
      <c r="I421" s="119">
        <f t="shared" si="77"/>
        <v>0</v>
      </c>
      <c r="J421" s="120" t="str">
        <f t="shared" si="78"/>
        <v>---</v>
      </c>
      <c r="K421" s="407">
        <f>SUM(K420)</f>
        <v>0</v>
      </c>
      <c r="L421" s="432">
        <f>SUM(L420)</f>
        <v>0</v>
      </c>
      <c r="M421" s="126">
        <f>K421-L421</f>
        <v>0</v>
      </c>
      <c r="N421" s="441">
        <f>SUM(N420)</f>
        <v>0</v>
      </c>
      <c r="O421" s="106"/>
      <c r="P421" s="126">
        <f>L421-N421</f>
        <v>0</v>
      </c>
      <c r="Q421" s="504">
        <f>SUM(Q420)</f>
        <v>0</v>
      </c>
      <c r="R421" s="126">
        <f t="shared" si="86"/>
        <v>0</v>
      </c>
      <c r="S421" s="207"/>
    </row>
    <row r="422" spans="1:19" ht="11.25" customHeight="1" x14ac:dyDescent="0.25">
      <c r="A422" s="100"/>
      <c r="B422" s="100"/>
      <c r="C422" s="100"/>
      <c r="D422" s="100"/>
      <c r="E422" s="184"/>
      <c r="F422" s="184"/>
      <c r="G422" s="121"/>
      <c r="H422" s="118"/>
      <c r="I422" s="119"/>
      <c r="J422" s="120"/>
      <c r="K422" s="401"/>
      <c r="L422" s="401"/>
      <c r="M422" s="118"/>
      <c r="N422" s="401"/>
      <c r="O422" s="106"/>
      <c r="P422" s="118"/>
      <c r="Q422" s="401"/>
      <c r="R422" s="401"/>
      <c r="S422" s="207"/>
    </row>
    <row r="423" spans="1:19" ht="11.25" customHeight="1" x14ac:dyDescent="0.25">
      <c r="A423" s="100" t="s">
        <v>914</v>
      </c>
      <c r="B423" s="100"/>
      <c r="C423" s="100"/>
      <c r="D423" s="100"/>
      <c r="E423" s="184"/>
      <c r="F423" s="184"/>
      <c r="G423" s="121"/>
      <c r="H423" s="118"/>
      <c r="I423" s="119"/>
      <c r="J423" s="120"/>
      <c r="K423" s="402"/>
      <c r="L423" s="404"/>
      <c r="M423" s="118"/>
      <c r="N423" s="428"/>
      <c r="O423" s="106">
        <v>44187</v>
      </c>
      <c r="P423" s="118"/>
      <c r="Q423" s="405"/>
      <c r="R423" s="401"/>
      <c r="S423" s="207"/>
    </row>
    <row r="424" spans="1:19" ht="11.25" customHeight="1" x14ac:dyDescent="0.25">
      <c r="A424" s="100"/>
      <c r="B424" s="100" t="s">
        <v>915</v>
      </c>
      <c r="C424" s="100"/>
      <c r="D424" s="100"/>
      <c r="E424" s="184"/>
      <c r="F424" s="184"/>
      <c r="G424" s="121"/>
      <c r="H424" s="118"/>
      <c r="I424" s="119"/>
      <c r="J424" s="120"/>
      <c r="K424" s="402"/>
      <c r="L424" s="404"/>
      <c r="M424" s="118"/>
      <c r="N424" s="428"/>
      <c r="O424" s="106">
        <v>44187</v>
      </c>
      <c r="P424" s="118"/>
      <c r="Q424" s="405"/>
      <c r="R424" s="401"/>
      <c r="S424" s="207"/>
    </row>
    <row r="425" spans="1:19" ht="11.25" customHeight="1" x14ac:dyDescent="0.25">
      <c r="A425" s="100"/>
      <c r="B425" s="100"/>
      <c r="C425" s="101" t="s">
        <v>916</v>
      </c>
      <c r="D425" s="100"/>
      <c r="E425" s="184">
        <v>46649.46</v>
      </c>
      <c r="F425" s="184">
        <v>64976.4</v>
      </c>
      <c r="G425" s="121">
        <v>68478.91</v>
      </c>
      <c r="H425" s="118">
        <v>89461</v>
      </c>
      <c r="I425" s="119">
        <f t="shared" si="77"/>
        <v>20982.089999999997</v>
      </c>
      <c r="J425" s="120">
        <f t="shared" si="78"/>
        <v>0.76546103888845418</v>
      </c>
      <c r="K425" s="402">
        <v>74256</v>
      </c>
      <c r="L425" s="404">
        <v>74256</v>
      </c>
      <c r="M425" s="118">
        <f t="shared" ref="M425:M432" si="88">K425-L425</f>
        <v>0</v>
      </c>
      <c r="N425" s="428">
        <v>74256</v>
      </c>
      <c r="O425" s="106">
        <v>44187</v>
      </c>
      <c r="P425" s="118">
        <f t="shared" ref="P425:P451" si="89">L425-N425</f>
        <v>0</v>
      </c>
      <c r="Q425" s="405">
        <v>74256</v>
      </c>
      <c r="R425" s="401">
        <f t="shared" si="86"/>
        <v>0</v>
      </c>
      <c r="S425" s="207"/>
    </row>
    <row r="426" spans="1:19" ht="11.25" customHeight="1" x14ac:dyDescent="0.25">
      <c r="A426" s="100"/>
      <c r="B426" s="100"/>
      <c r="C426" s="101" t="s">
        <v>917</v>
      </c>
      <c r="D426" s="100"/>
      <c r="E426" s="184">
        <v>13233.68</v>
      </c>
      <c r="F426" s="184">
        <v>15148.68</v>
      </c>
      <c r="G426" s="121">
        <v>12090.9</v>
      </c>
      <c r="H426" s="118">
        <v>13354</v>
      </c>
      <c r="I426" s="119">
        <f t="shared" ref="I426:I445" si="90">H426-G426</f>
        <v>1263.1000000000004</v>
      </c>
      <c r="J426" s="120">
        <f t="shared" ref="J426:J445" si="91">IF((H426=0),"---",(G426/H426))</f>
        <v>0.90541410813239476</v>
      </c>
      <c r="K426" s="402">
        <v>39463</v>
      </c>
      <c r="L426" s="404">
        <v>39704</v>
      </c>
      <c r="M426" s="118">
        <f t="shared" si="88"/>
        <v>-241</v>
      </c>
      <c r="N426" s="428">
        <v>39704</v>
      </c>
      <c r="O426" s="106">
        <v>44187</v>
      </c>
      <c r="P426" s="118">
        <f t="shared" si="89"/>
        <v>0</v>
      </c>
      <c r="Q426" s="405">
        <v>39704</v>
      </c>
      <c r="R426" s="401">
        <f t="shared" si="86"/>
        <v>0</v>
      </c>
      <c r="S426" s="207"/>
    </row>
    <row r="427" spans="1:19" ht="11.25" customHeight="1" x14ac:dyDescent="0.25">
      <c r="A427" s="100"/>
      <c r="B427" s="100"/>
      <c r="C427" s="101" t="s">
        <v>1336</v>
      </c>
      <c r="D427" s="100"/>
      <c r="E427" s="184"/>
      <c r="F427" s="184"/>
      <c r="G427" s="121">
        <v>76546.070000000007</v>
      </c>
      <c r="H427" s="118">
        <v>80000</v>
      </c>
      <c r="I427" s="119">
        <f t="shared" si="90"/>
        <v>3453.929999999993</v>
      </c>
      <c r="J427" s="120">
        <f t="shared" si="91"/>
        <v>0.95682587500000005</v>
      </c>
      <c r="K427" s="402">
        <v>0</v>
      </c>
      <c r="L427" s="404">
        <v>0</v>
      </c>
      <c r="M427" s="118"/>
      <c r="N427" s="428">
        <v>0</v>
      </c>
      <c r="O427" s="106">
        <v>44187</v>
      </c>
      <c r="P427" s="118"/>
      <c r="Q427" s="405">
        <v>0</v>
      </c>
      <c r="R427" s="401">
        <f t="shared" si="86"/>
        <v>0</v>
      </c>
      <c r="S427" s="207"/>
    </row>
    <row r="428" spans="1:19" ht="11.25" customHeight="1" x14ac:dyDescent="0.25">
      <c r="A428" s="100"/>
      <c r="B428" s="100"/>
      <c r="C428" s="101" t="s">
        <v>1366</v>
      </c>
      <c r="D428" s="100"/>
      <c r="E428" s="184"/>
      <c r="F428" s="184"/>
      <c r="G428" s="121"/>
      <c r="H428" s="118"/>
      <c r="I428" s="119"/>
      <c r="J428" s="120"/>
      <c r="K428" s="402">
        <v>84864</v>
      </c>
      <c r="L428" s="404">
        <v>84864</v>
      </c>
      <c r="M428" s="118"/>
      <c r="N428" s="428">
        <v>84864</v>
      </c>
      <c r="O428" s="106">
        <v>44187</v>
      </c>
      <c r="P428" s="118"/>
      <c r="Q428" s="405">
        <v>84864</v>
      </c>
      <c r="R428" s="401">
        <f t="shared" si="86"/>
        <v>0</v>
      </c>
      <c r="S428" s="207"/>
    </row>
    <row r="429" spans="1:19" ht="11.25" customHeight="1" x14ac:dyDescent="0.25">
      <c r="A429" s="100"/>
      <c r="B429" s="100"/>
      <c r="C429" s="101" t="s">
        <v>918</v>
      </c>
      <c r="D429" s="100"/>
      <c r="E429" s="184">
        <v>4544.1099999999997</v>
      </c>
      <c r="F429" s="184">
        <v>4329</v>
      </c>
      <c r="G429" s="121">
        <v>4408.99</v>
      </c>
      <c r="H429" s="118">
        <v>6023</v>
      </c>
      <c r="I429" s="119">
        <f t="shared" si="90"/>
        <v>1614.0100000000002</v>
      </c>
      <c r="J429" s="120">
        <f t="shared" si="91"/>
        <v>0.73202556865349488</v>
      </c>
      <c r="K429" s="402">
        <v>10105</v>
      </c>
      <c r="L429" s="404">
        <v>10105</v>
      </c>
      <c r="M429" s="118">
        <f t="shared" si="88"/>
        <v>0</v>
      </c>
      <c r="N429" s="428">
        <v>10105</v>
      </c>
      <c r="O429" s="106">
        <v>44187</v>
      </c>
      <c r="P429" s="118">
        <f t="shared" si="89"/>
        <v>0</v>
      </c>
      <c r="Q429" s="405">
        <v>10105</v>
      </c>
      <c r="R429" s="401">
        <f t="shared" si="86"/>
        <v>0</v>
      </c>
      <c r="S429" s="207"/>
    </row>
    <row r="430" spans="1:19" ht="11.25" customHeight="1" x14ac:dyDescent="0.25">
      <c r="A430" s="100"/>
      <c r="B430" s="100"/>
      <c r="C430" s="101" t="s">
        <v>919</v>
      </c>
      <c r="D430" s="100"/>
      <c r="E430" s="184">
        <v>606.16</v>
      </c>
      <c r="F430" s="184">
        <v>213.95</v>
      </c>
      <c r="G430" s="121">
        <v>1362.3</v>
      </c>
      <c r="H430" s="118">
        <v>200</v>
      </c>
      <c r="I430" s="119">
        <f t="shared" si="90"/>
        <v>-1162.3</v>
      </c>
      <c r="J430" s="120">
        <f t="shared" si="91"/>
        <v>6.8114999999999997</v>
      </c>
      <c r="K430" s="402">
        <v>500</v>
      </c>
      <c r="L430" s="404">
        <v>500</v>
      </c>
      <c r="M430" s="118">
        <f t="shared" si="88"/>
        <v>0</v>
      </c>
      <c r="N430" s="428">
        <v>500</v>
      </c>
      <c r="O430" s="106">
        <v>44187</v>
      </c>
      <c r="P430" s="118">
        <f t="shared" si="89"/>
        <v>0</v>
      </c>
      <c r="Q430" s="150">
        <v>200</v>
      </c>
      <c r="R430" s="401">
        <f t="shared" si="86"/>
        <v>300</v>
      </c>
      <c r="S430" s="207"/>
    </row>
    <row r="431" spans="1:19" ht="11.25" customHeight="1" x14ac:dyDescent="0.25">
      <c r="A431" s="100"/>
      <c r="B431" s="100"/>
      <c r="C431" s="101" t="s">
        <v>920</v>
      </c>
      <c r="D431" s="100"/>
      <c r="E431" s="184">
        <v>1963.75</v>
      </c>
      <c r="F431" s="184">
        <v>100</v>
      </c>
      <c r="G431" s="121">
        <v>0</v>
      </c>
      <c r="H431" s="118">
        <v>250</v>
      </c>
      <c r="I431" s="119">
        <f t="shared" si="90"/>
        <v>250</v>
      </c>
      <c r="J431" s="120">
        <f t="shared" si="91"/>
        <v>0</v>
      </c>
      <c r="K431" s="402">
        <v>250</v>
      </c>
      <c r="L431" s="404">
        <v>250</v>
      </c>
      <c r="M431" s="118">
        <f t="shared" si="88"/>
        <v>0</v>
      </c>
      <c r="N431" s="428">
        <v>250</v>
      </c>
      <c r="O431" s="106">
        <v>44187</v>
      </c>
      <c r="P431" s="118">
        <f t="shared" si="89"/>
        <v>0</v>
      </c>
      <c r="Q431" s="150">
        <v>250</v>
      </c>
      <c r="R431" s="401">
        <f t="shared" si="86"/>
        <v>0</v>
      </c>
      <c r="S431" s="207"/>
    </row>
    <row r="432" spans="1:19" ht="11.25" customHeight="1" x14ac:dyDescent="0.25">
      <c r="A432" s="100"/>
      <c r="B432" s="100"/>
      <c r="C432" s="101" t="s">
        <v>921</v>
      </c>
      <c r="D432" s="100"/>
      <c r="E432" s="184">
        <v>0</v>
      </c>
      <c r="F432" s="184">
        <v>110</v>
      </c>
      <c r="G432" s="121">
        <v>0</v>
      </c>
      <c r="H432" s="118">
        <v>150</v>
      </c>
      <c r="I432" s="119">
        <f t="shared" si="90"/>
        <v>150</v>
      </c>
      <c r="J432" s="120">
        <f t="shared" si="91"/>
        <v>0</v>
      </c>
      <c r="K432" s="402">
        <v>150</v>
      </c>
      <c r="L432" s="404">
        <v>200</v>
      </c>
      <c r="M432" s="118">
        <f t="shared" si="88"/>
        <v>-50</v>
      </c>
      <c r="N432" s="428">
        <v>200</v>
      </c>
      <c r="O432" s="106">
        <v>44187</v>
      </c>
      <c r="P432" s="118">
        <f t="shared" si="89"/>
        <v>0</v>
      </c>
      <c r="Q432" s="150">
        <v>150</v>
      </c>
      <c r="R432" s="401">
        <f t="shared" si="86"/>
        <v>50</v>
      </c>
      <c r="S432" s="207"/>
    </row>
    <row r="433" spans="1:19" ht="11.25" customHeight="1" x14ac:dyDescent="0.25">
      <c r="A433" s="100"/>
      <c r="B433" s="100"/>
      <c r="C433" s="101" t="s">
        <v>922</v>
      </c>
      <c r="D433" s="100"/>
      <c r="E433" s="184">
        <v>0</v>
      </c>
      <c r="F433" s="184">
        <v>0</v>
      </c>
      <c r="G433" s="121">
        <v>0</v>
      </c>
      <c r="H433" s="118">
        <v>200</v>
      </c>
      <c r="I433" s="119">
        <f t="shared" si="90"/>
        <v>200</v>
      </c>
      <c r="J433" s="120">
        <f t="shared" si="91"/>
        <v>0</v>
      </c>
      <c r="K433" s="402">
        <v>200</v>
      </c>
      <c r="L433" s="404">
        <v>200</v>
      </c>
      <c r="M433" s="404">
        <v>200</v>
      </c>
      <c r="N433" s="428">
        <v>200</v>
      </c>
      <c r="O433" s="106">
        <v>44187</v>
      </c>
      <c r="P433" s="118">
        <f t="shared" si="89"/>
        <v>0</v>
      </c>
      <c r="Q433" s="150">
        <v>200</v>
      </c>
      <c r="R433" s="401">
        <f t="shared" si="86"/>
        <v>0</v>
      </c>
      <c r="S433" s="207"/>
    </row>
    <row r="434" spans="1:19" ht="11.25" customHeight="1" x14ac:dyDescent="0.25">
      <c r="A434" s="100"/>
      <c r="B434" s="100"/>
      <c r="C434" s="101" t="s">
        <v>923</v>
      </c>
      <c r="D434" s="100"/>
      <c r="E434" s="184">
        <v>39.99</v>
      </c>
      <c r="F434" s="184">
        <v>79.989999999999995</v>
      </c>
      <c r="G434" s="121">
        <v>40</v>
      </c>
      <c r="H434" s="118">
        <v>100</v>
      </c>
      <c r="I434" s="119">
        <f t="shared" si="90"/>
        <v>60</v>
      </c>
      <c r="J434" s="120">
        <f t="shared" si="91"/>
        <v>0.4</v>
      </c>
      <c r="K434" s="402">
        <v>50</v>
      </c>
      <c r="L434" s="404">
        <v>50</v>
      </c>
      <c r="M434" s="404">
        <v>50</v>
      </c>
      <c r="N434" s="428">
        <v>50</v>
      </c>
      <c r="O434" s="106">
        <v>44187</v>
      </c>
      <c r="P434" s="118">
        <f t="shared" si="89"/>
        <v>0</v>
      </c>
      <c r="Q434" s="405">
        <v>50</v>
      </c>
      <c r="R434" s="401">
        <f t="shared" si="86"/>
        <v>0</v>
      </c>
      <c r="S434" s="207"/>
    </row>
    <row r="435" spans="1:19" ht="11.25" customHeight="1" x14ac:dyDescent="0.25">
      <c r="A435" s="100"/>
      <c r="B435" s="100"/>
      <c r="C435" s="101" t="s">
        <v>924</v>
      </c>
      <c r="D435" s="100"/>
      <c r="E435" s="184">
        <v>0</v>
      </c>
      <c r="F435" s="184">
        <v>225</v>
      </c>
      <c r="G435" s="121">
        <v>0</v>
      </c>
      <c r="H435" s="118">
        <v>400</v>
      </c>
      <c r="I435" s="119">
        <f t="shared" si="90"/>
        <v>400</v>
      </c>
      <c r="J435" s="120">
        <f t="shared" si="91"/>
        <v>0</v>
      </c>
      <c r="K435" s="402">
        <v>400</v>
      </c>
      <c r="L435" s="404">
        <v>400</v>
      </c>
      <c r="M435" s="404">
        <v>400</v>
      </c>
      <c r="N435" s="428">
        <v>400</v>
      </c>
      <c r="O435" s="106">
        <v>44187</v>
      </c>
      <c r="P435" s="118">
        <f t="shared" si="89"/>
        <v>0</v>
      </c>
      <c r="Q435" s="405">
        <v>400</v>
      </c>
      <c r="R435" s="401">
        <f t="shared" si="86"/>
        <v>0</v>
      </c>
      <c r="S435" s="207"/>
    </row>
    <row r="436" spans="1:19" ht="11.25" customHeight="1" x14ac:dyDescent="0.25">
      <c r="A436" s="100"/>
      <c r="B436" s="100"/>
      <c r="C436" s="101" t="s">
        <v>925</v>
      </c>
      <c r="D436" s="100"/>
      <c r="E436" s="184">
        <v>96973</v>
      </c>
      <c r="F436" s="184">
        <v>95140</v>
      </c>
      <c r="G436" s="121">
        <v>10352.89</v>
      </c>
      <c r="H436" s="118">
        <v>15000</v>
      </c>
      <c r="I436" s="119">
        <f t="shared" si="90"/>
        <v>4647.1100000000006</v>
      </c>
      <c r="J436" s="120">
        <f t="shared" si="91"/>
        <v>0.69019266666666668</v>
      </c>
      <c r="K436" s="402">
        <v>15000</v>
      </c>
      <c r="L436" s="404">
        <v>15000</v>
      </c>
      <c r="M436" s="404">
        <v>15000</v>
      </c>
      <c r="N436" s="428">
        <v>15000</v>
      </c>
      <c r="O436" s="106">
        <v>44187</v>
      </c>
      <c r="P436" s="118">
        <f t="shared" si="89"/>
        <v>0</v>
      </c>
      <c r="Q436" s="405">
        <v>15000</v>
      </c>
      <c r="R436" s="401">
        <f t="shared" si="86"/>
        <v>0</v>
      </c>
      <c r="S436" s="207"/>
    </row>
    <row r="437" spans="1:19" ht="11.25" customHeight="1" x14ac:dyDescent="0.25">
      <c r="A437" s="100"/>
      <c r="B437" s="100"/>
      <c r="C437" s="101" t="s">
        <v>926</v>
      </c>
      <c r="D437" s="100"/>
      <c r="E437" s="184">
        <v>0</v>
      </c>
      <c r="F437" s="184">
        <v>0</v>
      </c>
      <c r="G437" s="121">
        <v>0</v>
      </c>
      <c r="H437" s="118">
        <v>3500</v>
      </c>
      <c r="I437" s="119">
        <f t="shared" si="90"/>
        <v>3500</v>
      </c>
      <c r="J437" s="120">
        <f t="shared" si="91"/>
        <v>0</v>
      </c>
      <c r="K437" s="402">
        <v>3500</v>
      </c>
      <c r="L437" s="404">
        <v>3500</v>
      </c>
      <c r="M437" s="404">
        <v>3500</v>
      </c>
      <c r="N437" s="428">
        <v>3500</v>
      </c>
      <c r="O437" s="106">
        <v>44187</v>
      </c>
      <c r="P437" s="118">
        <f t="shared" si="89"/>
        <v>0</v>
      </c>
      <c r="Q437" s="405">
        <v>3500</v>
      </c>
      <c r="R437" s="401">
        <f t="shared" si="86"/>
        <v>0</v>
      </c>
      <c r="S437" s="207"/>
    </row>
    <row r="438" spans="1:19" ht="11.25" customHeight="1" x14ac:dyDescent="0.25">
      <c r="A438" s="100"/>
      <c r="B438" s="100"/>
      <c r="C438" s="101" t="s">
        <v>927</v>
      </c>
      <c r="D438" s="100"/>
      <c r="E438" s="184">
        <v>4385.05</v>
      </c>
      <c r="F438" s="184">
        <v>5870.4</v>
      </c>
      <c r="G438" s="121">
        <v>6932.42</v>
      </c>
      <c r="H438" s="118">
        <v>3000</v>
      </c>
      <c r="I438" s="119">
        <f t="shared" si="90"/>
        <v>-3932.42</v>
      </c>
      <c r="J438" s="120">
        <f t="shared" si="91"/>
        <v>2.3108066666666667</v>
      </c>
      <c r="K438" s="402">
        <v>10000</v>
      </c>
      <c r="L438" s="404">
        <v>10000</v>
      </c>
      <c r="M438" s="404">
        <v>10000</v>
      </c>
      <c r="N438" s="428">
        <v>10000</v>
      </c>
      <c r="O438" s="106">
        <v>44187</v>
      </c>
      <c r="P438" s="118">
        <f t="shared" si="89"/>
        <v>0</v>
      </c>
      <c r="Q438" s="150">
        <v>3000</v>
      </c>
      <c r="R438" s="401">
        <f t="shared" si="86"/>
        <v>7000</v>
      </c>
      <c r="S438" s="207"/>
    </row>
    <row r="439" spans="1:19" ht="11.25" customHeight="1" x14ac:dyDescent="0.25">
      <c r="A439" s="100"/>
      <c r="B439" s="100"/>
      <c r="C439" s="101" t="s">
        <v>928</v>
      </c>
      <c r="D439" s="100"/>
      <c r="E439" s="184">
        <v>165174.79999999999</v>
      </c>
      <c r="F439" s="184">
        <v>158705.78</v>
      </c>
      <c r="G439" s="121">
        <v>62657.5</v>
      </c>
      <c r="H439" s="118">
        <v>225000</v>
      </c>
      <c r="I439" s="119">
        <f t="shared" si="90"/>
        <v>162342.5</v>
      </c>
      <c r="J439" s="120">
        <f t="shared" si="91"/>
        <v>0.27847777777777777</v>
      </c>
      <c r="K439" s="402">
        <v>225000</v>
      </c>
      <c r="L439" s="404">
        <v>225000</v>
      </c>
      <c r="M439" s="404">
        <v>225000</v>
      </c>
      <c r="N439" s="428">
        <v>225000</v>
      </c>
      <c r="O439" s="106">
        <v>44187</v>
      </c>
      <c r="P439" s="118">
        <f t="shared" si="89"/>
        <v>0</v>
      </c>
      <c r="Q439" s="405">
        <v>225000</v>
      </c>
      <c r="R439" s="401">
        <f t="shared" si="86"/>
        <v>0</v>
      </c>
      <c r="S439" s="207"/>
    </row>
    <row r="440" spans="1:19" ht="11.25" customHeight="1" x14ac:dyDescent="0.25">
      <c r="A440" s="100"/>
      <c r="B440" s="100"/>
      <c r="C440" s="101" t="s">
        <v>929</v>
      </c>
      <c r="D440" s="100"/>
      <c r="E440" s="184">
        <v>7538</v>
      </c>
      <c r="F440" s="184">
        <v>2765.68</v>
      </c>
      <c r="G440" s="121">
        <v>2866.37</v>
      </c>
      <c r="H440" s="118">
        <v>4500</v>
      </c>
      <c r="I440" s="119">
        <f t="shared" si="90"/>
        <v>1633.63</v>
      </c>
      <c r="J440" s="120">
        <f t="shared" si="91"/>
        <v>0.63697111111111104</v>
      </c>
      <c r="K440" s="402">
        <v>4500</v>
      </c>
      <c r="L440" s="404">
        <v>4500</v>
      </c>
      <c r="M440" s="404">
        <v>4500</v>
      </c>
      <c r="N440" s="428">
        <v>4500</v>
      </c>
      <c r="O440" s="106">
        <v>44187</v>
      </c>
      <c r="P440" s="118">
        <f t="shared" si="89"/>
        <v>0</v>
      </c>
      <c r="Q440" s="405">
        <v>4500</v>
      </c>
      <c r="R440" s="401">
        <f t="shared" si="86"/>
        <v>0</v>
      </c>
      <c r="S440" s="207"/>
    </row>
    <row r="441" spans="1:19" ht="11.25" customHeight="1" x14ac:dyDescent="0.25">
      <c r="A441" s="100"/>
      <c r="B441" s="100"/>
      <c r="C441" s="101" t="s">
        <v>930</v>
      </c>
      <c r="D441" s="100"/>
      <c r="E441" s="184">
        <v>136.47999999999999</v>
      </c>
      <c r="F441" s="184">
        <v>164.22</v>
      </c>
      <c r="G441" s="121">
        <v>1675</v>
      </c>
      <c r="H441" s="118">
        <v>250</v>
      </c>
      <c r="I441" s="119">
        <f t="shared" si="90"/>
        <v>-1425</v>
      </c>
      <c r="J441" s="120">
        <f t="shared" si="91"/>
        <v>6.7</v>
      </c>
      <c r="K441" s="402">
        <v>3000</v>
      </c>
      <c r="L441" s="404">
        <v>3000</v>
      </c>
      <c r="M441" s="404">
        <v>3000</v>
      </c>
      <c r="N441" s="428">
        <v>3000</v>
      </c>
      <c r="O441" s="106">
        <v>44187</v>
      </c>
      <c r="P441" s="118">
        <f t="shared" si="89"/>
        <v>0</v>
      </c>
      <c r="Q441" s="150">
        <v>250</v>
      </c>
      <c r="R441" s="401">
        <f t="shared" si="86"/>
        <v>2750</v>
      </c>
      <c r="S441" s="207"/>
    </row>
    <row r="442" spans="1:19" ht="11.25" customHeight="1" x14ac:dyDescent="0.25">
      <c r="A442" s="100"/>
      <c r="B442" s="100"/>
      <c r="C442" s="101" t="s">
        <v>1368</v>
      </c>
      <c r="D442" s="100"/>
      <c r="E442" s="184">
        <v>55850.57</v>
      </c>
      <c r="F442" s="184">
        <v>47303.05</v>
      </c>
      <c r="G442" s="121">
        <v>162961.57</v>
      </c>
      <c r="H442" s="118">
        <v>4000</v>
      </c>
      <c r="I442" s="119">
        <f t="shared" si="90"/>
        <v>-158961.57</v>
      </c>
      <c r="J442" s="120">
        <f t="shared" si="91"/>
        <v>40.740392499999999</v>
      </c>
      <c r="K442" s="402">
        <v>4000</v>
      </c>
      <c r="L442" s="404">
        <v>4000</v>
      </c>
      <c r="M442" s="404">
        <v>4000</v>
      </c>
      <c r="N442" s="428">
        <v>4000</v>
      </c>
      <c r="O442" s="106">
        <v>44187</v>
      </c>
      <c r="P442" s="118">
        <f t="shared" si="89"/>
        <v>0</v>
      </c>
      <c r="Q442" s="405">
        <v>4000</v>
      </c>
      <c r="R442" s="401">
        <f t="shared" si="86"/>
        <v>0</v>
      </c>
      <c r="S442" s="207"/>
    </row>
    <row r="443" spans="1:19" ht="11.25" customHeight="1" x14ac:dyDescent="0.25">
      <c r="A443" s="100"/>
      <c r="B443" s="100"/>
      <c r="C443" s="101" t="s">
        <v>1367</v>
      </c>
      <c r="D443" s="100"/>
      <c r="E443" s="184"/>
      <c r="F443" s="184"/>
      <c r="G443" s="121">
        <v>0</v>
      </c>
      <c r="H443" s="118">
        <v>46710</v>
      </c>
      <c r="I443" s="119">
        <f t="shared" si="90"/>
        <v>46710</v>
      </c>
      <c r="J443" s="120">
        <f t="shared" si="91"/>
        <v>0</v>
      </c>
      <c r="K443" s="402">
        <v>1</v>
      </c>
      <c r="L443" s="404">
        <v>25395</v>
      </c>
      <c r="M443" s="404">
        <v>25395</v>
      </c>
      <c r="N443" s="428">
        <v>25395</v>
      </c>
      <c r="O443" s="106">
        <v>44187</v>
      </c>
      <c r="P443" s="118">
        <f t="shared" si="89"/>
        <v>0</v>
      </c>
      <c r="Q443" s="405">
        <v>25395</v>
      </c>
      <c r="R443" s="401">
        <f t="shared" si="86"/>
        <v>0</v>
      </c>
      <c r="S443" s="207"/>
    </row>
    <row r="444" spans="1:19" ht="11.25" customHeight="1" x14ac:dyDescent="0.25">
      <c r="A444" s="100"/>
      <c r="B444" s="100"/>
      <c r="C444" s="101" t="s">
        <v>1187</v>
      </c>
      <c r="D444" s="100"/>
      <c r="E444" s="184">
        <v>1373.47</v>
      </c>
      <c r="F444" s="184">
        <v>31.61</v>
      </c>
      <c r="G444" s="121">
        <v>2060.0500000000002</v>
      </c>
      <c r="H444" s="118">
        <v>2000</v>
      </c>
      <c r="I444" s="119">
        <f t="shared" si="90"/>
        <v>-60.050000000000182</v>
      </c>
      <c r="J444" s="120">
        <f t="shared" si="91"/>
        <v>1.0300250000000002</v>
      </c>
      <c r="K444" s="402">
        <v>5000</v>
      </c>
      <c r="L444" s="404">
        <v>5000</v>
      </c>
      <c r="M444" s="404">
        <v>5000</v>
      </c>
      <c r="N444" s="428">
        <v>5000</v>
      </c>
      <c r="O444" s="106">
        <v>44187</v>
      </c>
      <c r="P444" s="118">
        <f t="shared" si="89"/>
        <v>0</v>
      </c>
      <c r="Q444" s="150">
        <v>2000</v>
      </c>
      <c r="R444" s="401">
        <f t="shared" si="86"/>
        <v>3000</v>
      </c>
      <c r="S444" s="207"/>
    </row>
    <row r="445" spans="1:19" ht="11.25" customHeight="1" x14ac:dyDescent="0.25">
      <c r="A445" s="100"/>
      <c r="B445" s="100"/>
      <c r="C445" s="101" t="s">
        <v>932</v>
      </c>
      <c r="D445" s="100"/>
      <c r="E445" s="184">
        <v>520.74</v>
      </c>
      <c r="F445" s="184">
        <v>466.5</v>
      </c>
      <c r="G445" s="121">
        <v>47.51</v>
      </c>
      <c r="H445" s="118">
        <v>450</v>
      </c>
      <c r="I445" s="119">
        <f t="shared" si="90"/>
        <v>402.49</v>
      </c>
      <c r="J445" s="120">
        <f t="shared" si="91"/>
        <v>0.10557777777777777</v>
      </c>
      <c r="K445" s="402">
        <v>450</v>
      </c>
      <c r="L445" s="404">
        <v>450</v>
      </c>
      <c r="M445" s="404">
        <v>450</v>
      </c>
      <c r="N445" s="428">
        <v>450</v>
      </c>
      <c r="O445" s="106">
        <v>44187</v>
      </c>
      <c r="P445" s="118">
        <f t="shared" si="89"/>
        <v>0</v>
      </c>
      <c r="Q445" s="405">
        <v>450</v>
      </c>
      <c r="R445" s="401">
        <f t="shared" si="86"/>
        <v>0</v>
      </c>
      <c r="S445" s="207"/>
    </row>
    <row r="446" spans="1:19" ht="11.25" customHeight="1" x14ac:dyDescent="0.25">
      <c r="A446" s="100"/>
      <c r="B446" s="100"/>
      <c r="C446" s="101" t="s">
        <v>933</v>
      </c>
      <c r="D446" s="100"/>
      <c r="E446" s="184">
        <v>2433.71</v>
      </c>
      <c r="F446" s="184">
        <v>2186.73</v>
      </c>
      <c r="G446" s="121">
        <v>2987.41</v>
      </c>
      <c r="H446" s="118">
        <v>3500</v>
      </c>
      <c r="I446" s="119">
        <f t="shared" si="77"/>
        <v>512.59000000000015</v>
      </c>
      <c r="J446" s="120">
        <f t="shared" si="78"/>
        <v>0.85354571428571424</v>
      </c>
      <c r="K446" s="402">
        <v>6000</v>
      </c>
      <c r="L446" s="404">
        <v>6000</v>
      </c>
      <c r="M446" s="404">
        <v>6000</v>
      </c>
      <c r="N446" s="428">
        <v>6000</v>
      </c>
      <c r="O446" s="106">
        <v>44187</v>
      </c>
      <c r="P446" s="118">
        <f t="shared" si="89"/>
        <v>0</v>
      </c>
      <c r="Q446" s="150">
        <v>3500</v>
      </c>
      <c r="R446" s="401">
        <f t="shared" si="86"/>
        <v>2500</v>
      </c>
      <c r="S446" s="207"/>
    </row>
    <row r="447" spans="1:19" ht="11.25" customHeight="1" x14ac:dyDescent="0.25">
      <c r="A447" s="100"/>
      <c r="B447" s="100"/>
      <c r="C447" s="101" t="s">
        <v>934</v>
      </c>
      <c r="D447" s="100"/>
      <c r="E447" s="184">
        <v>2483.3000000000002</v>
      </c>
      <c r="F447" s="184">
        <v>3317.75</v>
      </c>
      <c r="G447" s="121">
        <v>5621.07</v>
      </c>
      <c r="H447" s="118">
        <v>3300</v>
      </c>
      <c r="I447" s="119">
        <f t="shared" ref="I447:I523" si="92">H447-G447</f>
        <v>-2321.0699999999997</v>
      </c>
      <c r="J447" s="120">
        <f t="shared" ref="J447:J523" si="93">IF((H447=0),"---",(G447/H447))</f>
        <v>1.7033545454545453</v>
      </c>
      <c r="K447" s="402">
        <v>3300</v>
      </c>
      <c r="L447" s="404">
        <v>3300</v>
      </c>
      <c r="M447" s="404">
        <v>3300</v>
      </c>
      <c r="N447" s="428">
        <v>3300</v>
      </c>
      <c r="O447" s="106">
        <v>44187</v>
      </c>
      <c r="P447" s="118">
        <f t="shared" si="89"/>
        <v>0</v>
      </c>
      <c r="Q447" s="150">
        <v>3300</v>
      </c>
      <c r="R447" s="401">
        <f t="shared" si="86"/>
        <v>0</v>
      </c>
      <c r="S447" s="207"/>
    </row>
    <row r="448" spans="1:19" ht="11.25" customHeight="1" x14ac:dyDescent="0.25">
      <c r="A448" s="100"/>
      <c r="B448" s="100"/>
      <c r="C448" s="101" t="s">
        <v>935</v>
      </c>
      <c r="D448" s="100"/>
      <c r="E448" s="184">
        <v>2794.6</v>
      </c>
      <c r="F448" s="184">
        <v>7102.25</v>
      </c>
      <c r="G448" s="121">
        <v>5598.2</v>
      </c>
      <c r="H448" s="118">
        <v>6000</v>
      </c>
      <c r="I448" s="119">
        <f t="shared" si="92"/>
        <v>401.80000000000018</v>
      </c>
      <c r="J448" s="120">
        <f t="shared" si="93"/>
        <v>0.93303333333333327</v>
      </c>
      <c r="K448" s="402">
        <v>2000</v>
      </c>
      <c r="L448" s="404">
        <v>2000</v>
      </c>
      <c r="M448" s="404">
        <v>2000</v>
      </c>
      <c r="N448" s="428">
        <v>2000</v>
      </c>
      <c r="O448" s="106">
        <v>44187</v>
      </c>
      <c r="P448" s="118">
        <f t="shared" si="89"/>
        <v>0</v>
      </c>
      <c r="Q448" s="405">
        <v>2000</v>
      </c>
      <c r="R448" s="401">
        <f t="shared" si="86"/>
        <v>0</v>
      </c>
      <c r="S448" s="207"/>
    </row>
    <row r="449" spans="1:38" ht="11.25" customHeight="1" x14ac:dyDescent="0.25">
      <c r="A449" s="100"/>
      <c r="B449" s="100"/>
      <c r="C449" s="101" t="s">
        <v>936</v>
      </c>
      <c r="D449" s="100"/>
      <c r="E449" s="184">
        <v>1084.0999999999999</v>
      </c>
      <c r="F449" s="184">
        <v>1455.99</v>
      </c>
      <c r="G449" s="121">
        <v>3102.98</v>
      </c>
      <c r="H449" s="118">
        <v>1200</v>
      </c>
      <c r="I449" s="119">
        <f t="shared" si="92"/>
        <v>-1902.98</v>
      </c>
      <c r="J449" s="120">
        <f t="shared" si="93"/>
        <v>2.5858166666666667</v>
      </c>
      <c r="K449" s="402">
        <v>2000</v>
      </c>
      <c r="L449" s="404">
        <v>2000</v>
      </c>
      <c r="M449" s="404">
        <v>2000</v>
      </c>
      <c r="N449" s="428">
        <v>2000</v>
      </c>
      <c r="O449" s="106">
        <v>44187</v>
      </c>
      <c r="P449" s="118">
        <f t="shared" si="89"/>
        <v>0</v>
      </c>
      <c r="Q449" s="150">
        <v>1200</v>
      </c>
      <c r="R449" s="401">
        <f t="shared" si="86"/>
        <v>800</v>
      </c>
      <c r="S449" s="207"/>
    </row>
    <row r="450" spans="1:38" s="101" customFormat="1" ht="11.25" customHeight="1" x14ac:dyDescent="0.25">
      <c r="C450" s="101" t="s">
        <v>937</v>
      </c>
      <c r="E450" s="184"/>
      <c r="F450" s="184">
        <v>35000</v>
      </c>
      <c r="G450" s="121">
        <v>0</v>
      </c>
      <c r="H450" s="118">
        <v>0</v>
      </c>
      <c r="I450" s="481">
        <f t="shared" si="92"/>
        <v>0</v>
      </c>
      <c r="J450" s="482" t="str">
        <f t="shared" si="93"/>
        <v>---</v>
      </c>
      <c r="K450" s="402">
        <v>0</v>
      </c>
      <c r="L450" s="404">
        <v>0</v>
      </c>
      <c r="M450" s="122">
        <f>K450-L450</f>
        <v>0</v>
      </c>
      <c r="N450" s="428">
        <v>0</v>
      </c>
      <c r="O450" s="106">
        <v>44187</v>
      </c>
      <c r="P450" s="118">
        <f t="shared" si="89"/>
        <v>0</v>
      </c>
      <c r="Q450" s="405">
        <v>0</v>
      </c>
      <c r="R450" s="401">
        <f t="shared" si="86"/>
        <v>0</v>
      </c>
      <c r="S450" s="207"/>
      <c r="T450" s="206"/>
      <c r="U450" s="206"/>
      <c r="V450" s="206"/>
      <c r="W450" s="206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</row>
    <row r="451" spans="1:38" s="101" customFormat="1" ht="11.25" customHeight="1" x14ac:dyDescent="0.25">
      <c r="A451" s="100"/>
      <c r="B451" s="100" t="s">
        <v>938</v>
      </c>
      <c r="C451" s="100"/>
      <c r="D451" s="100"/>
      <c r="E451" s="181">
        <f>SUM(E424:E450)</f>
        <v>407784.96999999991</v>
      </c>
      <c r="F451" s="181">
        <f>SUM(F424:F450)</f>
        <v>444692.97999999992</v>
      </c>
      <c r="G451" s="112">
        <f>SUM(G424:G450)</f>
        <v>429790.14</v>
      </c>
      <c r="H451" s="113">
        <f>SUM(H424:H450)</f>
        <v>508548</v>
      </c>
      <c r="I451" s="479">
        <f t="shared" si="92"/>
        <v>78757.859999999986</v>
      </c>
      <c r="J451" s="480">
        <f t="shared" si="93"/>
        <v>0.84513190495292478</v>
      </c>
      <c r="K451" s="403">
        <f>SUM(K424:K450)</f>
        <v>493989</v>
      </c>
      <c r="L451" s="409">
        <f>SUM(L424:L450)</f>
        <v>519674</v>
      </c>
      <c r="M451" s="113">
        <f>K451-L451</f>
        <v>-25685</v>
      </c>
      <c r="N451" s="429">
        <f>SUM(N424:N450)</f>
        <v>519674</v>
      </c>
      <c r="O451" s="106">
        <v>44187</v>
      </c>
      <c r="P451" s="113">
        <f t="shared" si="89"/>
        <v>0</v>
      </c>
      <c r="Q451" s="503">
        <f>SUM(Q424:Q450)</f>
        <v>503274</v>
      </c>
      <c r="R451" s="113">
        <f t="shared" si="86"/>
        <v>16400</v>
      </c>
      <c r="S451" s="207"/>
      <c r="T451" s="206"/>
      <c r="U451" s="206"/>
      <c r="V451" s="206"/>
      <c r="W451" s="206"/>
      <c r="X451" s="100"/>
      <c r="Y451" s="100"/>
      <c r="Z451" s="100"/>
      <c r="AA451" s="100"/>
      <c r="AB451" s="100"/>
      <c r="AC451" s="100"/>
    </row>
    <row r="452" spans="1:38" ht="11.25" customHeight="1" x14ac:dyDescent="0.25">
      <c r="B452" s="101" t="s">
        <v>939</v>
      </c>
      <c r="E452" s="183"/>
      <c r="F452" s="183"/>
      <c r="G452" s="117"/>
      <c r="H452" s="118"/>
      <c r="I452" s="119"/>
      <c r="J452" s="120"/>
      <c r="K452" s="198"/>
      <c r="L452" s="408"/>
      <c r="M452" s="118"/>
      <c r="N452" s="427"/>
      <c r="O452" s="106">
        <v>44187</v>
      </c>
      <c r="P452" s="118"/>
      <c r="Q452" s="150"/>
      <c r="R452" s="118"/>
      <c r="S452" s="207"/>
      <c r="AD452" s="101"/>
      <c r="AE452" s="101"/>
      <c r="AF452" s="101"/>
      <c r="AG452" s="101"/>
      <c r="AH452" s="101"/>
      <c r="AI452" s="101"/>
      <c r="AJ452" s="101"/>
      <c r="AK452" s="101"/>
      <c r="AL452" s="101"/>
    </row>
    <row r="453" spans="1:38" ht="11.25" customHeight="1" x14ac:dyDescent="0.25">
      <c r="A453" s="100"/>
      <c r="B453" s="100"/>
      <c r="C453" s="101" t="s">
        <v>940</v>
      </c>
      <c r="D453" s="100"/>
      <c r="E453" s="183"/>
      <c r="F453" s="183"/>
      <c r="G453" s="117">
        <v>0</v>
      </c>
      <c r="H453" s="118">
        <v>0</v>
      </c>
      <c r="I453" s="119">
        <f t="shared" si="92"/>
        <v>0</v>
      </c>
      <c r="J453" s="120" t="str">
        <f t="shared" si="93"/>
        <v>---</v>
      </c>
      <c r="K453" s="198">
        <v>0</v>
      </c>
      <c r="L453" s="408">
        <v>0</v>
      </c>
      <c r="M453" s="118">
        <f t="shared" ref="M453" si="94">K453-L453</f>
        <v>0</v>
      </c>
      <c r="N453" s="427">
        <v>0</v>
      </c>
      <c r="O453" s="106">
        <v>44187</v>
      </c>
      <c r="P453" s="118">
        <f t="shared" ref="P453:P459" si="95">L453-N453</f>
        <v>0</v>
      </c>
      <c r="Q453" s="150">
        <v>0</v>
      </c>
      <c r="R453" s="118">
        <f t="shared" si="86"/>
        <v>0</v>
      </c>
      <c r="S453" s="207"/>
    </row>
    <row r="454" spans="1:38" ht="11.25" customHeight="1" x14ac:dyDescent="0.25">
      <c r="A454" s="100"/>
      <c r="B454" s="100"/>
      <c r="C454" s="101" t="s">
        <v>941</v>
      </c>
      <c r="D454" s="100"/>
      <c r="E454" s="184">
        <v>0</v>
      </c>
      <c r="F454" s="184">
        <v>0</v>
      </c>
      <c r="G454" s="117">
        <v>0</v>
      </c>
      <c r="H454" s="118">
        <v>250</v>
      </c>
      <c r="I454" s="119">
        <f t="shared" si="92"/>
        <v>250</v>
      </c>
      <c r="J454" s="120">
        <f t="shared" si="93"/>
        <v>0</v>
      </c>
      <c r="K454" s="198">
        <v>250</v>
      </c>
      <c r="L454" s="408">
        <v>250</v>
      </c>
      <c r="M454" s="408">
        <v>250</v>
      </c>
      <c r="N454" s="427">
        <v>250</v>
      </c>
      <c r="O454" s="106">
        <v>44187</v>
      </c>
      <c r="P454" s="118">
        <f t="shared" si="95"/>
        <v>0</v>
      </c>
      <c r="Q454" s="150">
        <v>250</v>
      </c>
      <c r="R454" s="118">
        <f t="shared" si="86"/>
        <v>0</v>
      </c>
      <c r="S454" s="207"/>
    </row>
    <row r="455" spans="1:38" ht="11.25" customHeight="1" x14ac:dyDescent="0.25">
      <c r="A455" s="100"/>
      <c r="B455" s="100"/>
      <c r="C455" s="101" t="s">
        <v>942</v>
      </c>
      <c r="D455" s="100"/>
      <c r="E455" s="184">
        <v>0</v>
      </c>
      <c r="F455" s="184">
        <v>22.28</v>
      </c>
      <c r="G455" s="117">
        <v>0</v>
      </c>
      <c r="H455" s="118">
        <v>200</v>
      </c>
      <c r="I455" s="119">
        <f t="shared" si="92"/>
        <v>200</v>
      </c>
      <c r="J455" s="120">
        <f t="shared" si="93"/>
        <v>0</v>
      </c>
      <c r="K455" s="198">
        <v>200</v>
      </c>
      <c r="L455" s="408">
        <v>200</v>
      </c>
      <c r="M455" s="408">
        <v>200</v>
      </c>
      <c r="N455" s="427">
        <v>200</v>
      </c>
      <c r="O455" s="106">
        <v>44187</v>
      </c>
      <c r="P455" s="118">
        <f t="shared" si="95"/>
        <v>0</v>
      </c>
      <c r="Q455" s="150">
        <v>200</v>
      </c>
      <c r="R455" s="118">
        <f t="shared" si="86"/>
        <v>0</v>
      </c>
      <c r="S455" s="207"/>
    </row>
    <row r="456" spans="1:38" ht="11.25" customHeight="1" x14ac:dyDescent="0.25">
      <c r="A456" s="100"/>
      <c r="B456" s="100"/>
      <c r="C456" s="101" t="s">
        <v>943</v>
      </c>
      <c r="D456" s="100"/>
      <c r="E456" s="184">
        <v>163.47</v>
      </c>
      <c r="F456" s="184">
        <v>152.65</v>
      </c>
      <c r="G456" s="117">
        <v>999.5</v>
      </c>
      <c r="H456" s="118">
        <v>100</v>
      </c>
      <c r="I456" s="119">
        <f t="shared" si="92"/>
        <v>-899.5</v>
      </c>
      <c r="J456" s="120">
        <f t="shared" si="93"/>
        <v>9.9949999999999992</v>
      </c>
      <c r="K456" s="198">
        <v>100</v>
      </c>
      <c r="L456" s="408">
        <v>100</v>
      </c>
      <c r="M456" s="408">
        <v>100</v>
      </c>
      <c r="N456" s="427">
        <v>100</v>
      </c>
      <c r="O456" s="106">
        <v>44187</v>
      </c>
      <c r="P456" s="118">
        <f t="shared" si="95"/>
        <v>0</v>
      </c>
      <c r="Q456" s="150">
        <v>100</v>
      </c>
      <c r="R456" s="118">
        <f t="shared" si="86"/>
        <v>0</v>
      </c>
      <c r="S456" s="207"/>
    </row>
    <row r="457" spans="1:38" ht="11.25" customHeight="1" x14ac:dyDescent="0.25">
      <c r="A457" s="100"/>
      <c r="B457" s="100"/>
      <c r="C457" s="101" t="s">
        <v>944</v>
      </c>
      <c r="D457" s="100"/>
      <c r="E457" s="184">
        <v>11496.5</v>
      </c>
      <c r="F457" s="184">
        <v>9515.5</v>
      </c>
      <c r="G457" s="117">
        <v>12541.92</v>
      </c>
      <c r="H457" s="118">
        <v>13000</v>
      </c>
      <c r="I457" s="119">
        <f t="shared" si="92"/>
        <v>458.07999999999993</v>
      </c>
      <c r="J457" s="120">
        <f t="shared" si="93"/>
        <v>0.96476307692307695</v>
      </c>
      <c r="K457" s="150">
        <v>13000</v>
      </c>
      <c r="L457" s="150">
        <v>13000</v>
      </c>
      <c r="M457" s="150">
        <v>13000</v>
      </c>
      <c r="N457" s="150">
        <v>12000</v>
      </c>
      <c r="O457" s="106">
        <v>44187</v>
      </c>
      <c r="P457" s="118">
        <f t="shared" si="95"/>
        <v>1000</v>
      </c>
      <c r="Q457" s="150">
        <v>12000</v>
      </c>
      <c r="R457" s="118">
        <f t="shared" si="86"/>
        <v>0</v>
      </c>
      <c r="S457" s="207"/>
    </row>
    <row r="458" spans="1:38" ht="11.25" customHeight="1" x14ac:dyDescent="0.25">
      <c r="A458" s="100"/>
      <c r="B458" s="100"/>
      <c r="C458" s="101" t="s">
        <v>1337</v>
      </c>
      <c r="D458" s="100"/>
      <c r="E458" s="184"/>
      <c r="F458" s="184">
        <v>0</v>
      </c>
      <c r="G458" s="117">
        <v>0</v>
      </c>
      <c r="H458" s="118">
        <v>3000</v>
      </c>
      <c r="I458" s="481">
        <f t="shared" si="92"/>
        <v>3000</v>
      </c>
      <c r="J458" s="482">
        <f t="shared" si="93"/>
        <v>0</v>
      </c>
      <c r="K458" s="150">
        <v>3000</v>
      </c>
      <c r="L458" s="150">
        <v>3000</v>
      </c>
      <c r="M458" s="150">
        <v>3000</v>
      </c>
      <c r="N458" s="150">
        <v>1500</v>
      </c>
      <c r="O458" s="106">
        <v>44187</v>
      </c>
      <c r="P458" s="118">
        <f t="shared" si="95"/>
        <v>1500</v>
      </c>
      <c r="Q458" s="150">
        <v>1500</v>
      </c>
      <c r="R458" s="118">
        <f t="shared" si="86"/>
        <v>0</v>
      </c>
      <c r="S458" s="207"/>
    </row>
    <row r="459" spans="1:38" ht="11.25" customHeight="1" x14ac:dyDescent="0.25">
      <c r="A459" s="100"/>
      <c r="B459" s="101" t="s">
        <v>945</v>
      </c>
      <c r="E459" s="181">
        <f>SUM(E452:E458)</f>
        <v>11659.97</v>
      </c>
      <c r="F459" s="181">
        <f>SUM(F452:F458)</f>
        <v>9690.43</v>
      </c>
      <c r="G459" s="112">
        <f>SUM(G452:G458)</f>
        <v>13541.42</v>
      </c>
      <c r="H459" s="113">
        <f>SUM(H452:H458)</f>
        <v>16550</v>
      </c>
      <c r="I459" s="479">
        <f t="shared" si="92"/>
        <v>3008.58</v>
      </c>
      <c r="J459" s="480">
        <f t="shared" si="93"/>
        <v>0.81821268882175224</v>
      </c>
      <c r="K459" s="403">
        <f>SUM(K452:K458)</f>
        <v>16550</v>
      </c>
      <c r="L459" s="409">
        <f>SUM(L452:L458)</f>
        <v>16550</v>
      </c>
      <c r="M459" s="500">
        <f>K459-L459</f>
        <v>0</v>
      </c>
      <c r="N459" s="429">
        <f>SUM(N452:N458)</f>
        <v>14050</v>
      </c>
      <c r="O459" s="106">
        <v>44187</v>
      </c>
      <c r="P459" s="113">
        <f t="shared" si="95"/>
        <v>2500</v>
      </c>
      <c r="Q459" s="503">
        <f>SUM(Q452:Q458)</f>
        <v>14050</v>
      </c>
      <c r="R459" s="113">
        <f t="shared" si="86"/>
        <v>0</v>
      </c>
      <c r="S459" s="207"/>
    </row>
    <row r="460" spans="1:38" ht="11.25" customHeight="1" x14ac:dyDescent="0.25">
      <c r="A460" s="100"/>
      <c r="B460" s="100" t="s">
        <v>946</v>
      </c>
      <c r="C460" s="100"/>
      <c r="D460" s="100"/>
      <c r="E460" s="184"/>
      <c r="F460" s="184"/>
      <c r="G460" s="121"/>
      <c r="H460" s="118"/>
      <c r="I460" s="119"/>
      <c r="J460" s="120"/>
      <c r="K460" s="402"/>
      <c r="L460" s="404"/>
      <c r="M460" s="118"/>
      <c r="N460" s="428"/>
      <c r="O460" s="106">
        <v>44187</v>
      </c>
      <c r="P460" s="118"/>
      <c r="Q460" s="405"/>
      <c r="R460" s="401"/>
      <c r="S460" s="207"/>
    </row>
    <row r="461" spans="1:38" ht="11.25" customHeight="1" x14ac:dyDescent="0.25">
      <c r="A461" s="100"/>
      <c r="B461" s="100"/>
      <c r="C461" s="101" t="s">
        <v>947</v>
      </c>
      <c r="D461" s="100"/>
      <c r="E461" s="184">
        <v>89800</v>
      </c>
      <c r="F461" s="184">
        <v>85307.5</v>
      </c>
      <c r="G461" s="117">
        <v>56157.5</v>
      </c>
      <c r="H461" s="118">
        <v>95000</v>
      </c>
      <c r="I461" s="119">
        <f t="shared" si="92"/>
        <v>38842.5</v>
      </c>
      <c r="J461" s="120">
        <f t="shared" si="93"/>
        <v>0.59113157894736845</v>
      </c>
      <c r="K461" s="198">
        <v>95000</v>
      </c>
      <c r="L461" s="408">
        <v>95000</v>
      </c>
      <c r="M461" s="118">
        <f t="shared" ref="M461:M463" si="96">K461-L461</f>
        <v>0</v>
      </c>
      <c r="N461" s="427">
        <v>95000</v>
      </c>
      <c r="O461" s="106">
        <v>44187</v>
      </c>
      <c r="P461" s="118">
        <f t="shared" ref="P461:P478" si="97">L461-N461</f>
        <v>0</v>
      </c>
      <c r="Q461" s="150">
        <v>95000</v>
      </c>
      <c r="R461" s="401">
        <f t="shared" si="86"/>
        <v>0</v>
      </c>
      <c r="S461" s="207"/>
    </row>
    <row r="462" spans="1:38" ht="11.25" customHeight="1" x14ac:dyDescent="0.25">
      <c r="A462" s="100"/>
      <c r="B462" s="100"/>
      <c r="C462" s="101" t="s">
        <v>948</v>
      </c>
      <c r="D462" s="100"/>
      <c r="E462" s="184">
        <v>8644.49</v>
      </c>
      <c r="F462" s="184">
        <v>5319.15</v>
      </c>
      <c r="G462" s="117">
        <v>1389.73</v>
      </c>
      <c r="H462" s="118">
        <v>7000</v>
      </c>
      <c r="I462" s="119">
        <f t="shared" si="92"/>
        <v>5610.27</v>
      </c>
      <c r="J462" s="120">
        <f t="shared" si="93"/>
        <v>0.19853285714285715</v>
      </c>
      <c r="K462" s="198">
        <v>7000</v>
      </c>
      <c r="L462" s="408">
        <v>7000</v>
      </c>
      <c r="M462" s="118">
        <f t="shared" si="96"/>
        <v>0</v>
      </c>
      <c r="N462" s="427">
        <v>7000</v>
      </c>
      <c r="O462" s="106">
        <v>44187</v>
      </c>
      <c r="P462" s="118">
        <f t="shared" si="97"/>
        <v>0</v>
      </c>
      <c r="Q462" s="150">
        <v>7000</v>
      </c>
      <c r="R462" s="401">
        <f t="shared" si="86"/>
        <v>0</v>
      </c>
      <c r="S462" s="207"/>
    </row>
    <row r="463" spans="1:38" ht="11.25" customHeight="1" x14ac:dyDescent="0.25">
      <c r="A463" s="100"/>
      <c r="B463" s="100"/>
      <c r="C463" s="101" t="s">
        <v>949</v>
      </c>
      <c r="D463" s="100"/>
      <c r="E463" s="184">
        <v>45459.03</v>
      </c>
      <c r="F463" s="184">
        <v>66126.39</v>
      </c>
      <c r="G463" s="117">
        <v>51785.95</v>
      </c>
      <c r="H463" s="118">
        <v>55000</v>
      </c>
      <c r="I463" s="119">
        <f t="shared" si="92"/>
        <v>3214.0500000000029</v>
      </c>
      <c r="J463" s="120">
        <f t="shared" si="93"/>
        <v>0.94156272727272727</v>
      </c>
      <c r="K463" s="198">
        <v>55000</v>
      </c>
      <c r="L463" s="408">
        <v>55000</v>
      </c>
      <c r="M463" s="118">
        <f t="shared" si="96"/>
        <v>0</v>
      </c>
      <c r="N463" s="427">
        <v>55000</v>
      </c>
      <c r="O463" s="106">
        <v>44187</v>
      </c>
      <c r="P463" s="118">
        <f t="shared" si="97"/>
        <v>0</v>
      </c>
      <c r="Q463" s="150">
        <v>55000</v>
      </c>
      <c r="R463" s="401">
        <f t="shared" si="86"/>
        <v>0</v>
      </c>
      <c r="S463" s="207"/>
    </row>
    <row r="464" spans="1:38" s="101" customFormat="1" ht="11.25" customHeight="1" x14ac:dyDescent="0.25">
      <c r="A464" s="100"/>
      <c r="B464" s="100"/>
      <c r="C464" s="101" t="s">
        <v>950</v>
      </c>
      <c r="D464" s="100"/>
      <c r="E464" s="188">
        <v>16495</v>
      </c>
      <c r="F464" s="188">
        <v>0</v>
      </c>
      <c r="G464" s="117">
        <v>6450</v>
      </c>
      <c r="H464" s="118">
        <v>8000</v>
      </c>
      <c r="I464" s="119">
        <f t="shared" si="92"/>
        <v>1550</v>
      </c>
      <c r="J464" s="120">
        <f t="shared" si="93"/>
        <v>0.80625000000000002</v>
      </c>
      <c r="K464" s="198">
        <v>8000</v>
      </c>
      <c r="L464" s="408">
        <v>8000</v>
      </c>
      <c r="M464" s="122">
        <f>K464-L464</f>
        <v>0</v>
      </c>
      <c r="N464" s="427">
        <v>8000</v>
      </c>
      <c r="O464" s="106">
        <v>44187</v>
      </c>
      <c r="P464" s="118">
        <f t="shared" si="97"/>
        <v>0</v>
      </c>
      <c r="Q464" s="150">
        <v>8000</v>
      </c>
      <c r="R464" s="401">
        <f t="shared" si="86"/>
        <v>0</v>
      </c>
      <c r="S464" s="207"/>
      <c r="T464" s="206"/>
      <c r="U464" s="206"/>
      <c r="V464" s="206"/>
      <c r="W464" s="206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</row>
    <row r="465" spans="1:38" ht="11.25" customHeight="1" x14ac:dyDescent="0.25">
      <c r="B465" s="101" t="s">
        <v>951</v>
      </c>
      <c r="E465" s="181">
        <f>SUM(E460:E464)</f>
        <v>160398.52000000002</v>
      </c>
      <c r="F465" s="181">
        <f>SUM(F460:F464)</f>
        <v>156753.03999999998</v>
      </c>
      <c r="G465" s="112">
        <f>SUM(G460:G464)</f>
        <v>115783.18</v>
      </c>
      <c r="H465" s="113">
        <f>SUM(H460:H464)</f>
        <v>165000</v>
      </c>
      <c r="I465" s="479">
        <f t="shared" si="92"/>
        <v>49216.820000000007</v>
      </c>
      <c r="J465" s="480">
        <f t="shared" si="93"/>
        <v>0.70171624242424235</v>
      </c>
      <c r="K465" s="403">
        <f>SUM(K460:K464)</f>
        <v>165000</v>
      </c>
      <c r="L465" s="409">
        <f>SUM(L460:L464)</f>
        <v>165000</v>
      </c>
      <c r="M465" s="113">
        <f>K465-L465</f>
        <v>0</v>
      </c>
      <c r="N465" s="429">
        <f>SUM(N460:N464)</f>
        <v>165000</v>
      </c>
      <c r="O465" s="106">
        <v>44187</v>
      </c>
      <c r="P465" s="113">
        <f t="shared" si="97"/>
        <v>0</v>
      </c>
      <c r="Q465" s="503">
        <f>SUM(Q460:Q464)</f>
        <v>165000</v>
      </c>
      <c r="R465" s="113">
        <f t="shared" si="86"/>
        <v>0</v>
      </c>
      <c r="S465" s="207"/>
      <c r="AD465" s="101"/>
      <c r="AE465" s="101"/>
      <c r="AF465" s="101"/>
      <c r="AG465" s="101"/>
      <c r="AH465" s="101"/>
      <c r="AI465" s="101"/>
      <c r="AJ465" s="101"/>
      <c r="AK465" s="101"/>
      <c r="AL465" s="101"/>
    </row>
    <row r="466" spans="1:38" ht="11.25" customHeight="1" x14ac:dyDescent="0.25">
      <c r="B466" s="100" t="s">
        <v>1384</v>
      </c>
      <c r="C466" s="100"/>
      <c r="E466" s="182"/>
      <c r="F466" s="182"/>
      <c r="G466" s="117"/>
      <c r="H466" s="118"/>
      <c r="I466" s="119"/>
      <c r="J466" s="120"/>
      <c r="K466" s="198"/>
      <c r="L466" s="408"/>
      <c r="M466" s="118"/>
      <c r="N466" s="427"/>
      <c r="O466" s="106"/>
      <c r="P466" s="118"/>
      <c r="Q466" s="150"/>
      <c r="R466" s="118"/>
      <c r="S466" s="207"/>
      <c r="AD466" s="101"/>
      <c r="AE466" s="101"/>
      <c r="AF466" s="101"/>
      <c r="AG466" s="101"/>
      <c r="AH466" s="101"/>
      <c r="AI466" s="101"/>
      <c r="AJ466" s="101"/>
      <c r="AK466" s="101"/>
      <c r="AL466" s="101"/>
    </row>
    <row r="467" spans="1:38" ht="11.25" customHeight="1" x14ac:dyDescent="0.25">
      <c r="B467" s="100"/>
      <c r="C467" s="101" t="s">
        <v>703</v>
      </c>
      <c r="E467" s="182"/>
      <c r="F467" s="182"/>
      <c r="G467" s="117"/>
      <c r="H467" s="118"/>
      <c r="I467" s="119"/>
      <c r="J467" s="120"/>
      <c r="K467" s="198"/>
      <c r="L467" s="408"/>
      <c r="M467" s="118"/>
      <c r="N467" s="427"/>
      <c r="O467" s="106"/>
      <c r="P467" s="118"/>
      <c r="Q467" s="150"/>
      <c r="R467" s="118"/>
      <c r="S467" s="207"/>
      <c r="AD467" s="101"/>
      <c r="AE467" s="101"/>
      <c r="AF467" s="101"/>
      <c r="AG467" s="101"/>
      <c r="AH467" s="101"/>
      <c r="AI467" s="101"/>
      <c r="AJ467" s="101"/>
      <c r="AK467" s="101"/>
      <c r="AL467" s="101"/>
    </row>
    <row r="468" spans="1:38" ht="11.25" customHeight="1" x14ac:dyDescent="0.25">
      <c r="B468" s="100"/>
      <c r="C468" s="101" t="s">
        <v>704</v>
      </c>
      <c r="E468" s="182"/>
      <c r="F468" s="182"/>
      <c r="G468" s="117"/>
      <c r="H468" s="118"/>
      <c r="I468" s="119"/>
      <c r="J468" s="120"/>
      <c r="K468" s="198"/>
      <c r="L468" s="408"/>
      <c r="M468" s="118"/>
      <c r="N468" s="427"/>
      <c r="O468" s="106"/>
      <c r="P468" s="118"/>
      <c r="Q468" s="150"/>
      <c r="R468" s="118"/>
      <c r="S468" s="207"/>
      <c r="AD468" s="101"/>
      <c r="AE468" s="101"/>
      <c r="AF468" s="101"/>
      <c r="AG468" s="101"/>
      <c r="AH468" s="101"/>
      <c r="AI468" s="101"/>
      <c r="AJ468" s="101"/>
      <c r="AK468" s="101"/>
      <c r="AL468" s="101"/>
    </row>
    <row r="469" spans="1:38" ht="11.25" customHeight="1" x14ac:dyDescent="0.25">
      <c r="B469" s="100"/>
      <c r="C469" s="101" t="s">
        <v>705</v>
      </c>
      <c r="E469" s="182"/>
      <c r="F469" s="182"/>
      <c r="G469" s="117"/>
      <c r="H469" s="118"/>
      <c r="I469" s="119"/>
      <c r="J469" s="120"/>
      <c r="K469" s="198"/>
      <c r="L469" s="408"/>
      <c r="M469" s="118"/>
      <c r="N469" s="427"/>
      <c r="O469" s="106"/>
      <c r="P469" s="118"/>
      <c r="Q469" s="150"/>
      <c r="R469" s="118"/>
      <c r="S469" s="207"/>
      <c r="AD469" s="101"/>
      <c r="AE469" s="101"/>
      <c r="AF469" s="101"/>
      <c r="AG469" s="101"/>
      <c r="AH469" s="101"/>
      <c r="AI469" s="101"/>
      <c r="AJ469" s="101"/>
      <c r="AK469" s="101"/>
      <c r="AL469" s="101"/>
    </row>
    <row r="470" spans="1:38" ht="11.25" customHeight="1" x14ac:dyDescent="0.25">
      <c r="B470" s="100"/>
      <c r="C470" s="101" t="s">
        <v>1170</v>
      </c>
      <c r="E470" s="182"/>
      <c r="F470" s="182"/>
      <c r="G470" s="117"/>
      <c r="H470" s="118"/>
      <c r="I470" s="119"/>
      <c r="J470" s="120"/>
      <c r="K470" s="198"/>
      <c r="L470" s="408"/>
      <c r="M470" s="118"/>
      <c r="N470" s="427"/>
      <c r="O470" s="106"/>
      <c r="P470" s="118"/>
      <c r="Q470" s="150"/>
      <c r="R470" s="118"/>
      <c r="S470" s="207"/>
      <c r="AD470" s="101"/>
      <c r="AE470" s="101"/>
      <c r="AF470" s="101"/>
      <c r="AG470" s="101"/>
      <c r="AH470" s="101"/>
      <c r="AI470" s="101"/>
      <c r="AJ470" s="101"/>
      <c r="AK470" s="101"/>
      <c r="AL470" s="101"/>
    </row>
    <row r="471" spans="1:38" ht="11.25" customHeight="1" x14ac:dyDescent="0.25">
      <c r="B471" s="100"/>
      <c r="C471" s="101" t="s">
        <v>706</v>
      </c>
      <c r="E471" s="182"/>
      <c r="F471" s="182"/>
      <c r="G471" s="117"/>
      <c r="H471" s="118"/>
      <c r="I471" s="119"/>
      <c r="J471" s="120"/>
      <c r="K471" s="198"/>
      <c r="L471" s="408"/>
      <c r="M471" s="118"/>
      <c r="N471" s="427"/>
      <c r="O471" s="106"/>
      <c r="P471" s="118"/>
      <c r="Q471" s="150"/>
      <c r="R471" s="118"/>
      <c r="S471" s="207"/>
      <c r="AD471" s="101"/>
      <c r="AE471" s="101"/>
      <c r="AF471" s="101"/>
      <c r="AG471" s="101"/>
      <c r="AH471" s="101"/>
      <c r="AI471" s="101"/>
      <c r="AJ471" s="101"/>
      <c r="AK471" s="101"/>
      <c r="AL471" s="101"/>
    </row>
    <row r="472" spans="1:38" ht="11.25" customHeight="1" x14ac:dyDescent="0.25">
      <c r="B472" s="100"/>
      <c r="C472" s="101" t="s">
        <v>707</v>
      </c>
      <c r="E472" s="182"/>
      <c r="F472" s="182"/>
      <c r="G472" s="117"/>
      <c r="H472" s="118"/>
      <c r="I472" s="119"/>
      <c r="J472" s="120"/>
      <c r="K472" s="198"/>
      <c r="L472" s="408"/>
      <c r="M472" s="118"/>
      <c r="N472" s="427"/>
      <c r="O472" s="106"/>
      <c r="P472" s="118"/>
      <c r="Q472" s="150"/>
      <c r="R472" s="118"/>
      <c r="S472" s="207"/>
      <c r="AD472" s="101"/>
      <c r="AE472" s="101"/>
      <c r="AF472" s="101"/>
      <c r="AG472" s="101"/>
      <c r="AH472" s="101"/>
      <c r="AI472" s="101"/>
      <c r="AJ472" s="101"/>
      <c r="AK472" s="101"/>
      <c r="AL472" s="101"/>
    </row>
    <row r="473" spans="1:38" ht="11.25" customHeight="1" x14ac:dyDescent="0.25">
      <c r="B473" s="100"/>
      <c r="C473" s="101" t="s">
        <v>708</v>
      </c>
      <c r="E473" s="182"/>
      <c r="F473" s="182"/>
      <c r="G473" s="117"/>
      <c r="H473" s="118"/>
      <c r="I473" s="119"/>
      <c r="J473" s="120"/>
      <c r="K473" s="198"/>
      <c r="L473" s="408"/>
      <c r="M473" s="118"/>
      <c r="N473" s="427"/>
      <c r="O473" s="106"/>
      <c r="P473" s="118"/>
      <c r="Q473" s="150"/>
      <c r="R473" s="118"/>
      <c r="S473" s="207"/>
      <c r="AD473" s="101"/>
      <c r="AE473" s="101"/>
      <c r="AF473" s="101"/>
      <c r="AG473" s="101"/>
      <c r="AH473" s="101"/>
      <c r="AI473" s="101"/>
      <c r="AJ473" s="101"/>
      <c r="AK473" s="101"/>
      <c r="AL473" s="101"/>
    </row>
    <row r="474" spans="1:38" ht="11.25" customHeight="1" x14ac:dyDescent="0.25">
      <c r="B474" s="100"/>
      <c r="C474" s="101" t="s">
        <v>709</v>
      </c>
      <c r="E474" s="182"/>
      <c r="F474" s="182"/>
      <c r="G474" s="117"/>
      <c r="H474" s="118"/>
      <c r="I474" s="119"/>
      <c r="J474" s="120"/>
      <c r="K474" s="198"/>
      <c r="L474" s="408"/>
      <c r="M474" s="118"/>
      <c r="N474" s="427"/>
      <c r="O474" s="106"/>
      <c r="P474" s="118"/>
      <c r="Q474" s="150"/>
      <c r="R474" s="118"/>
      <c r="S474" s="207"/>
      <c r="AD474" s="101"/>
      <c r="AE474" s="101"/>
      <c r="AF474" s="101"/>
      <c r="AG474" s="101"/>
      <c r="AH474" s="101"/>
      <c r="AI474" s="101"/>
      <c r="AJ474" s="101"/>
      <c r="AK474" s="101"/>
      <c r="AL474" s="101"/>
    </row>
    <row r="475" spans="1:38" ht="11.25" customHeight="1" x14ac:dyDescent="0.25">
      <c r="B475" s="100"/>
      <c r="C475" s="101" t="s">
        <v>710</v>
      </c>
      <c r="E475" s="182"/>
      <c r="F475" s="182"/>
      <c r="G475" s="117"/>
      <c r="H475" s="118"/>
      <c r="I475" s="119"/>
      <c r="J475" s="120"/>
      <c r="K475" s="198"/>
      <c r="L475" s="408"/>
      <c r="M475" s="118"/>
      <c r="N475" s="427"/>
      <c r="O475" s="106"/>
      <c r="P475" s="118"/>
      <c r="Q475" s="150"/>
      <c r="R475" s="118"/>
      <c r="S475" s="207"/>
      <c r="AD475" s="101"/>
      <c r="AE475" s="101"/>
      <c r="AF475" s="101"/>
      <c r="AG475" s="101"/>
      <c r="AH475" s="101"/>
      <c r="AI475" s="101"/>
      <c r="AJ475" s="101"/>
      <c r="AK475" s="101"/>
      <c r="AL475" s="101"/>
    </row>
    <row r="476" spans="1:38" ht="11.25" customHeight="1" x14ac:dyDescent="0.25">
      <c r="B476" s="100"/>
      <c r="C476" s="101" t="s">
        <v>1205</v>
      </c>
      <c r="E476" s="182"/>
      <c r="F476" s="182"/>
      <c r="G476" s="117"/>
      <c r="H476" s="118"/>
      <c r="I476" s="119"/>
      <c r="J476" s="120"/>
      <c r="K476" s="410"/>
      <c r="L476" s="418"/>
      <c r="M476" s="122"/>
      <c r="N476" s="430"/>
      <c r="O476" s="106"/>
      <c r="P476" s="122"/>
      <c r="Q476" s="512"/>
      <c r="R476" s="122"/>
      <c r="S476" s="207"/>
      <c r="AD476" s="101"/>
      <c r="AE476" s="101"/>
      <c r="AF476" s="101"/>
      <c r="AG476" s="101"/>
      <c r="AH476" s="101"/>
      <c r="AI476" s="101"/>
      <c r="AJ476" s="101"/>
      <c r="AK476" s="101"/>
      <c r="AL476" s="101"/>
    </row>
    <row r="477" spans="1:38" ht="11.25" customHeight="1" thickBot="1" x14ac:dyDescent="0.3">
      <c r="B477" s="100" t="s">
        <v>1385</v>
      </c>
      <c r="E477" s="190"/>
      <c r="F477" s="190"/>
      <c r="G477" s="131">
        <f>SUM(G466:G476)</f>
        <v>0</v>
      </c>
      <c r="H477" s="131">
        <f>SUM(H466:H476)</f>
        <v>0</v>
      </c>
      <c r="I477" s="483"/>
      <c r="J477" s="484"/>
      <c r="K477" s="519">
        <f>SUM(K466:K476)</f>
        <v>0</v>
      </c>
      <c r="L477" s="520">
        <f>SUM(L466:L476)</f>
        <v>0</v>
      </c>
      <c r="M477" s="113"/>
      <c r="N477" s="521">
        <f>SUM(N466:N476)</f>
        <v>0</v>
      </c>
      <c r="O477" s="106"/>
      <c r="P477" s="113"/>
      <c r="Q477" s="522">
        <f>SUM(Q466:Q476)</f>
        <v>0</v>
      </c>
      <c r="R477" s="112">
        <f>SUM(R466:R476)</f>
        <v>0</v>
      </c>
      <c r="S477" s="207"/>
      <c r="AD477" s="101"/>
      <c r="AE477" s="101"/>
      <c r="AF477" s="101"/>
      <c r="AG477" s="101"/>
      <c r="AH477" s="101"/>
      <c r="AI477" s="101"/>
      <c r="AJ477" s="101"/>
      <c r="AK477" s="101"/>
      <c r="AL477" s="101"/>
    </row>
    <row r="478" spans="1:38" ht="11.25" customHeight="1" thickTop="1" x14ac:dyDescent="0.25">
      <c r="A478" s="115" t="s">
        <v>952</v>
      </c>
      <c r="B478" s="100"/>
      <c r="C478" s="100"/>
      <c r="D478" s="100"/>
      <c r="E478" s="182">
        <f>SUM(E451+E465+E459)</f>
        <v>579843.46</v>
      </c>
      <c r="F478" s="182">
        <f>SUM(F451+F465+F459)</f>
        <v>611136.44999999995</v>
      </c>
      <c r="G478" s="117">
        <f>SUM(G451+G459+G465+G477)</f>
        <v>559114.74</v>
      </c>
      <c r="H478" s="118">
        <f>SUM(H451+H459+H465+H477)</f>
        <v>690098</v>
      </c>
      <c r="I478" s="119">
        <f t="shared" si="92"/>
        <v>130983.26000000001</v>
      </c>
      <c r="J478" s="518">
        <f t="shared" si="93"/>
        <v>0.81019614605461832</v>
      </c>
      <c r="K478" s="407">
        <f>SUM(K451+K459+K465+K477)</f>
        <v>675539</v>
      </c>
      <c r="L478" s="432">
        <f>SUM(L451+L459+L465+L477)</f>
        <v>701224</v>
      </c>
      <c r="M478" s="126">
        <f>K478-L478</f>
        <v>-25685</v>
      </c>
      <c r="N478" s="441">
        <f>SUM(N451+N459+N465+N477)</f>
        <v>698724</v>
      </c>
      <c r="O478" s="106"/>
      <c r="P478" s="126">
        <f t="shared" si="97"/>
        <v>2500</v>
      </c>
      <c r="Q478" s="504">
        <f>SUM(Q451+Q459+Q465+Q477)</f>
        <v>682324</v>
      </c>
      <c r="R478" s="126">
        <f>SUM(R451+R459+R465+R477)</f>
        <v>16400</v>
      </c>
      <c r="S478" s="207"/>
    </row>
    <row r="479" spans="1:38" ht="11.25" customHeight="1" x14ac:dyDescent="0.25">
      <c r="A479" s="100"/>
      <c r="B479" s="100"/>
      <c r="C479" s="100"/>
      <c r="D479" s="100"/>
      <c r="E479" s="183"/>
      <c r="F479" s="183"/>
      <c r="G479" s="117"/>
      <c r="H479" s="118"/>
      <c r="I479" s="119"/>
      <c r="J479" s="120"/>
      <c r="K479" s="118"/>
      <c r="L479" s="118"/>
      <c r="M479" s="118"/>
      <c r="N479" s="118"/>
      <c r="O479" s="106"/>
      <c r="P479" s="118"/>
      <c r="Q479" s="118"/>
      <c r="R479" s="118"/>
      <c r="S479" s="207"/>
    </row>
    <row r="480" spans="1:38" ht="11.25" customHeight="1" x14ac:dyDescent="0.25">
      <c r="A480" s="100" t="s">
        <v>953</v>
      </c>
      <c r="B480" s="100"/>
      <c r="C480" s="100"/>
      <c r="D480" s="100"/>
      <c r="E480" s="183"/>
      <c r="F480" s="183"/>
      <c r="G480" s="117"/>
      <c r="H480" s="118"/>
      <c r="I480" s="119"/>
      <c r="J480" s="120"/>
      <c r="K480" s="198"/>
      <c r="L480" s="408"/>
      <c r="M480" s="118"/>
      <c r="N480" s="427"/>
      <c r="O480" s="106">
        <v>44180</v>
      </c>
      <c r="P480" s="118"/>
      <c r="Q480" s="150"/>
      <c r="R480" s="118"/>
      <c r="S480" s="207"/>
    </row>
    <row r="481" spans="1:19" ht="11.25" customHeight="1" x14ac:dyDescent="0.25">
      <c r="A481" s="100"/>
      <c r="B481" s="100" t="s">
        <v>954</v>
      </c>
      <c r="C481" s="100"/>
      <c r="D481" s="100"/>
      <c r="E481" s="183"/>
      <c r="F481" s="183"/>
      <c r="G481" s="117"/>
      <c r="H481" s="118"/>
      <c r="I481" s="119"/>
      <c r="J481" s="120"/>
      <c r="K481" s="198"/>
      <c r="L481" s="408"/>
      <c r="M481" s="118"/>
      <c r="N481" s="427"/>
      <c r="O481" s="106">
        <v>44180</v>
      </c>
      <c r="P481" s="118"/>
      <c r="Q481" s="150"/>
      <c r="R481" s="118"/>
      <c r="S481" s="207"/>
    </row>
    <row r="482" spans="1:19" ht="11.25" customHeight="1" x14ac:dyDescent="0.25">
      <c r="A482" s="100"/>
      <c r="B482" s="100"/>
      <c r="C482" s="101" t="s">
        <v>955</v>
      </c>
      <c r="D482" s="100"/>
      <c r="E482" s="184">
        <v>8330.1299999999992</v>
      </c>
      <c r="F482" s="184">
        <v>7494.14</v>
      </c>
      <c r="G482" s="117">
        <v>9837.99</v>
      </c>
      <c r="H482" s="118">
        <v>8500</v>
      </c>
      <c r="I482" s="119">
        <f t="shared" si="92"/>
        <v>-1337.9899999999998</v>
      </c>
      <c r="J482" s="120">
        <f t="shared" si="93"/>
        <v>1.1574105882352941</v>
      </c>
      <c r="K482" s="402">
        <v>10000</v>
      </c>
      <c r="L482" s="404">
        <v>10000</v>
      </c>
      <c r="M482" s="404">
        <v>10000</v>
      </c>
      <c r="N482" s="428">
        <v>10000</v>
      </c>
      <c r="O482" s="106">
        <v>44180</v>
      </c>
      <c r="P482" s="118">
        <f>L482-N482</f>
        <v>0</v>
      </c>
      <c r="Q482" s="150">
        <v>10000</v>
      </c>
      <c r="R482" s="118">
        <f t="shared" si="86"/>
        <v>0</v>
      </c>
      <c r="S482" s="207"/>
    </row>
    <row r="483" spans="1:19" ht="11.25" customHeight="1" x14ac:dyDescent="0.25">
      <c r="A483" s="100"/>
      <c r="B483" s="100"/>
      <c r="C483" s="101" t="s">
        <v>1202</v>
      </c>
      <c r="D483" s="100"/>
      <c r="E483" s="188"/>
      <c r="F483" s="188"/>
      <c r="G483" s="130">
        <v>42.02</v>
      </c>
      <c r="H483" s="122">
        <v>0</v>
      </c>
      <c r="I483" s="481">
        <f t="shared" si="92"/>
        <v>-42.02</v>
      </c>
      <c r="J483" s="482" t="str">
        <f t="shared" si="93"/>
        <v>---</v>
      </c>
      <c r="K483" s="406">
        <v>0</v>
      </c>
      <c r="L483" s="433">
        <v>0</v>
      </c>
      <c r="M483" s="122"/>
      <c r="N483" s="442">
        <v>0</v>
      </c>
      <c r="O483" s="106">
        <v>44180</v>
      </c>
      <c r="P483" s="122"/>
      <c r="Q483" s="513">
        <v>0</v>
      </c>
      <c r="R483" s="505">
        <f t="shared" si="86"/>
        <v>0</v>
      </c>
      <c r="S483" s="207"/>
    </row>
    <row r="484" spans="1:19" ht="11.25" customHeight="1" thickBot="1" x14ac:dyDescent="0.3">
      <c r="A484" s="100"/>
      <c r="B484" s="100" t="s">
        <v>956</v>
      </c>
      <c r="C484" s="100"/>
      <c r="D484" s="100"/>
      <c r="E484" s="194">
        <f>SUM(E481:E483)</f>
        <v>8330.1299999999992</v>
      </c>
      <c r="F484" s="194">
        <f>SUM(F481:F483)</f>
        <v>7494.14</v>
      </c>
      <c r="G484" s="131">
        <f>SUM(G481:G483)</f>
        <v>9880.01</v>
      </c>
      <c r="H484" s="124">
        <f>SUM(H481:H483)</f>
        <v>8500</v>
      </c>
      <c r="I484" s="483">
        <f t="shared" si="92"/>
        <v>-1380.0100000000002</v>
      </c>
      <c r="J484" s="484">
        <f t="shared" si="93"/>
        <v>1.1623541176470589</v>
      </c>
      <c r="K484" s="400">
        <f>SUM(K481:K483)</f>
        <v>10000</v>
      </c>
      <c r="L484" s="417">
        <f>SUM(L481:L483)</f>
        <v>10000</v>
      </c>
      <c r="M484" s="124">
        <f>K484-L484</f>
        <v>0</v>
      </c>
      <c r="N484" s="431">
        <f>SUM(N481:N483)</f>
        <v>10000</v>
      </c>
      <c r="O484" s="106">
        <v>44180</v>
      </c>
      <c r="P484" s="133">
        <f>L484-N484</f>
        <v>0</v>
      </c>
      <c r="Q484" s="510">
        <f>SUM(Q481:Q483)</f>
        <v>10000</v>
      </c>
      <c r="R484" s="124">
        <f t="shared" si="86"/>
        <v>0</v>
      </c>
      <c r="S484" s="207"/>
    </row>
    <row r="485" spans="1:19" ht="11.25" customHeight="1" thickTop="1" x14ac:dyDescent="0.25">
      <c r="A485" s="115" t="s">
        <v>957</v>
      </c>
      <c r="B485" s="100"/>
      <c r="C485" s="100"/>
      <c r="D485" s="100"/>
      <c r="E485" s="187">
        <f>SUM(E484)</f>
        <v>8330.1299999999992</v>
      </c>
      <c r="F485" s="187">
        <f>SUM(F484)</f>
        <v>7494.14</v>
      </c>
      <c r="G485" s="125">
        <f>SUM(G484)</f>
        <v>9880.01</v>
      </c>
      <c r="H485" s="126">
        <f>SUM(H484)</f>
        <v>8500</v>
      </c>
      <c r="I485" s="119">
        <f t="shared" si="92"/>
        <v>-1380.0100000000002</v>
      </c>
      <c r="J485" s="120">
        <f t="shared" si="93"/>
        <v>1.1623541176470589</v>
      </c>
      <c r="K485" s="407">
        <f>SUM(K484)</f>
        <v>10000</v>
      </c>
      <c r="L485" s="432">
        <f>SUM(L484)</f>
        <v>10000</v>
      </c>
      <c r="M485" s="126">
        <f>K485-L485</f>
        <v>0</v>
      </c>
      <c r="N485" s="441">
        <f>SUM(N484)</f>
        <v>10000</v>
      </c>
      <c r="O485" s="106">
        <v>44180</v>
      </c>
      <c r="P485" s="118">
        <f>L485-N485</f>
        <v>0</v>
      </c>
      <c r="Q485" s="504">
        <f>SUM(Q484)</f>
        <v>10000</v>
      </c>
      <c r="R485" s="126">
        <f t="shared" si="86"/>
        <v>0</v>
      </c>
      <c r="S485" s="207"/>
    </row>
    <row r="486" spans="1:19" ht="11.25" customHeight="1" x14ac:dyDescent="0.25">
      <c r="A486" s="100"/>
      <c r="B486" s="100"/>
      <c r="C486" s="100"/>
      <c r="D486" s="100"/>
      <c r="E486" s="183"/>
      <c r="F486" s="183"/>
      <c r="G486" s="117"/>
      <c r="H486" s="118"/>
      <c r="I486" s="119"/>
      <c r="J486" s="120"/>
      <c r="K486" s="118"/>
      <c r="L486" s="118"/>
      <c r="M486" s="118"/>
      <c r="N486" s="118"/>
      <c r="O486" s="106"/>
      <c r="P486" s="118"/>
      <c r="Q486" s="118"/>
      <c r="R486" s="118"/>
      <c r="S486" s="207"/>
    </row>
    <row r="487" spans="1:19" ht="11.25" customHeight="1" x14ac:dyDescent="0.25">
      <c r="A487" s="100" t="s">
        <v>958</v>
      </c>
      <c r="B487" s="100"/>
      <c r="C487" s="100"/>
      <c r="D487" s="100"/>
      <c r="E487" s="183"/>
      <c r="F487" s="183"/>
      <c r="G487" s="117"/>
      <c r="H487" s="118"/>
      <c r="I487" s="119"/>
      <c r="J487" s="120"/>
      <c r="K487" s="198"/>
      <c r="L487" s="408"/>
      <c r="M487" s="118"/>
      <c r="N487" s="427"/>
      <c r="O487" s="106">
        <v>44117</v>
      </c>
      <c r="P487" s="118"/>
      <c r="Q487" s="150"/>
      <c r="R487" s="118"/>
      <c r="S487" s="207"/>
    </row>
    <row r="488" spans="1:19" ht="11.25" customHeight="1" x14ac:dyDescent="0.25">
      <c r="A488" s="100"/>
      <c r="B488" s="100" t="s">
        <v>959</v>
      </c>
      <c r="C488" s="100"/>
      <c r="D488" s="100"/>
      <c r="E488" s="183"/>
      <c r="F488" s="183"/>
      <c r="G488" s="117"/>
      <c r="H488" s="118"/>
      <c r="I488" s="119"/>
      <c r="J488" s="120"/>
      <c r="K488" s="198"/>
      <c r="L488" s="408"/>
      <c r="M488" s="118"/>
      <c r="N488" s="427"/>
      <c r="O488" s="106">
        <v>44117</v>
      </c>
      <c r="P488" s="118"/>
      <c r="Q488" s="150"/>
      <c r="R488" s="118"/>
      <c r="S488" s="207"/>
    </row>
    <row r="489" spans="1:19" ht="11.25" customHeight="1" x14ac:dyDescent="0.25">
      <c r="A489" s="100"/>
      <c r="B489" s="100"/>
      <c r="C489" s="101" t="s">
        <v>960</v>
      </c>
      <c r="D489" s="100"/>
      <c r="E489" s="186">
        <v>0</v>
      </c>
      <c r="F489" s="186">
        <v>0</v>
      </c>
      <c r="G489" s="123">
        <v>0</v>
      </c>
      <c r="H489" s="119">
        <v>134</v>
      </c>
      <c r="I489" s="119">
        <f t="shared" si="92"/>
        <v>134</v>
      </c>
      <c r="J489" s="120">
        <f t="shared" si="93"/>
        <v>0</v>
      </c>
      <c r="K489" s="410">
        <v>134</v>
      </c>
      <c r="L489" s="418">
        <v>134</v>
      </c>
      <c r="M489" s="122">
        <f>K489-L489</f>
        <v>0</v>
      </c>
      <c r="N489" s="430">
        <v>134</v>
      </c>
      <c r="O489" s="106">
        <v>44117</v>
      </c>
      <c r="P489" s="122">
        <f>L489-N489</f>
        <v>0</v>
      </c>
      <c r="Q489" s="512">
        <v>134</v>
      </c>
      <c r="R489" s="122">
        <f t="shared" ref="R489:R551" si="98">N489-Q489</f>
        <v>0</v>
      </c>
      <c r="S489" s="207"/>
    </row>
    <row r="490" spans="1:19" ht="11.25" customHeight="1" thickBot="1" x14ac:dyDescent="0.3">
      <c r="A490" s="100"/>
      <c r="B490" s="100" t="s">
        <v>961</v>
      </c>
      <c r="C490" s="100"/>
      <c r="D490" s="100"/>
      <c r="E490" s="190">
        <f>SUM(E488:E489)</f>
        <v>0</v>
      </c>
      <c r="F490" s="190">
        <f>SUM(F488:F489)</f>
        <v>0</v>
      </c>
      <c r="G490" s="131">
        <f>SUM(G488:G489)</f>
        <v>0</v>
      </c>
      <c r="H490" s="124">
        <f>SUM(H488:H489)</f>
        <v>134</v>
      </c>
      <c r="I490" s="483">
        <f t="shared" si="92"/>
        <v>134</v>
      </c>
      <c r="J490" s="484">
        <f t="shared" si="93"/>
        <v>0</v>
      </c>
      <c r="K490" s="400">
        <f>SUM(K488:K489)</f>
        <v>134</v>
      </c>
      <c r="L490" s="417">
        <f>SUM(L488:L489)</f>
        <v>134</v>
      </c>
      <c r="M490" s="113">
        <f>K490-L490</f>
        <v>0</v>
      </c>
      <c r="N490" s="431">
        <f>SUM(N488:N489)</f>
        <v>134</v>
      </c>
      <c r="O490" s="106">
        <v>44117</v>
      </c>
      <c r="P490" s="133">
        <f>L490-N490</f>
        <v>0</v>
      </c>
      <c r="Q490" s="510">
        <f>SUM(Q488:Q489)</f>
        <v>134</v>
      </c>
      <c r="R490" s="124">
        <f t="shared" si="98"/>
        <v>0</v>
      </c>
      <c r="S490" s="207"/>
    </row>
    <row r="491" spans="1:19" ht="11.25" customHeight="1" thickTop="1" x14ac:dyDescent="0.25">
      <c r="A491" s="115" t="s">
        <v>962</v>
      </c>
      <c r="B491" s="100"/>
      <c r="C491" s="100"/>
      <c r="D491" s="100"/>
      <c r="E491" s="182">
        <f>SUM(E490)</f>
        <v>0</v>
      </c>
      <c r="F491" s="182">
        <f>SUM(F490)</f>
        <v>0</v>
      </c>
      <c r="G491" s="117">
        <f>SUM(G490)</f>
        <v>0</v>
      </c>
      <c r="H491" s="118">
        <f>SUM(H490)</f>
        <v>134</v>
      </c>
      <c r="I491" s="119">
        <f t="shared" si="92"/>
        <v>134</v>
      </c>
      <c r="J491" s="120">
        <f t="shared" si="93"/>
        <v>0</v>
      </c>
      <c r="K491" s="198">
        <f>SUM(K490)</f>
        <v>134</v>
      </c>
      <c r="L491" s="408">
        <f>SUM(L490)</f>
        <v>134</v>
      </c>
      <c r="M491" s="126">
        <f>K491-L491</f>
        <v>0</v>
      </c>
      <c r="N491" s="427">
        <f>SUM(N490)</f>
        <v>134</v>
      </c>
      <c r="O491" s="106">
        <v>44117</v>
      </c>
      <c r="P491" s="118">
        <f>L491-N491</f>
        <v>0</v>
      </c>
      <c r="Q491" s="150">
        <f>SUM(Q490)</f>
        <v>134</v>
      </c>
      <c r="R491" s="118">
        <f t="shared" si="98"/>
        <v>0</v>
      </c>
      <c r="S491" s="207"/>
    </row>
    <row r="492" spans="1:19" ht="11.25" customHeight="1" x14ac:dyDescent="0.25">
      <c r="A492" s="100"/>
      <c r="B492" s="100"/>
      <c r="C492" s="100"/>
      <c r="D492" s="100"/>
      <c r="E492" s="183"/>
      <c r="F492" s="183"/>
      <c r="G492" s="117"/>
      <c r="H492" s="118"/>
      <c r="I492" s="119"/>
      <c r="J492" s="120"/>
      <c r="K492" s="118"/>
      <c r="L492" s="118"/>
      <c r="M492" s="118"/>
      <c r="N492" s="118"/>
      <c r="O492" s="106"/>
      <c r="P492" s="118"/>
      <c r="Q492" s="118"/>
      <c r="R492" s="118"/>
      <c r="S492" s="207"/>
    </row>
    <row r="493" spans="1:19" ht="11.25" customHeight="1" x14ac:dyDescent="0.25">
      <c r="A493" s="100" t="s">
        <v>963</v>
      </c>
      <c r="B493" s="100"/>
      <c r="C493" s="100"/>
      <c r="D493" s="100"/>
      <c r="E493" s="183"/>
      <c r="F493" s="183"/>
      <c r="G493" s="117"/>
      <c r="H493" s="118"/>
      <c r="I493" s="119"/>
      <c r="J493" s="120"/>
      <c r="K493" s="457"/>
      <c r="L493" s="408"/>
      <c r="M493" s="118"/>
      <c r="N493" s="427"/>
      <c r="O493" s="106">
        <v>44166</v>
      </c>
      <c r="P493" s="118"/>
      <c r="Q493" s="150"/>
      <c r="R493" s="118"/>
      <c r="S493" s="207"/>
    </row>
    <row r="494" spans="1:19" ht="11.25" customHeight="1" x14ac:dyDescent="0.25">
      <c r="A494" s="100"/>
      <c r="B494" s="100" t="s">
        <v>964</v>
      </c>
      <c r="C494" s="100"/>
      <c r="D494" s="100"/>
      <c r="E494" s="183"/>
      <c r="F494" s="183"/>
      <c r="G494" s="117"/>
      <c r="H494" s="118"/>
      <c r="I494" s="119"/>
      <c r="J494" s="120"/>
      <c r="K494" s="198"/>
      <c r="L494" s="408"/>
      <c r="M494" s="118"/>
      <c r="N494" s="427"/>
      <c r="O494" s="106">
        <v>44166</v>
      </c>
      <c r="P494" s="118"/>
      <c r="Q494" s="150"/>
      <c r="R494" s="118"/>
      <c r="S494" s="207"/>
    </row>
    <row r="495" spans="1:19" ht="11.25" customHeight="1" x14ac:dyDescent="0.25">
      <c r="A495" s="100"/>
      <c r="B495" s="100"/>
      <c r="C495" s="101" t="s">
        <v>1338</v>
      </c>
      <c r="D495" s="100"/>
      <c r="E495" s="184">
        <v>132339.45000000001</v>
      </c>
      <c r="F495" s="184">
        <v>125398.26</v>
      </c>
      <c r="G495" s="121">
        <v>143304.75</v>
      </c>
      <c r="H495" s="118">
        <v>144000</v>
      </c>
      <c r="I495" s="119">
        <f t="shared" si="92"/>
        <v>695.25</v>
      </c>
      <c r="J495" s="120">
        <f t="shared" si="93"/>
        <v>0.99517187500000004</v>
      </c>
      <c r="K495" s="198">
        <v>149760</v>
      </c>
      <c r="L495" s="408">
        <v>149760</v>
      </c>
      <c r="M495" s="118">
        <f t="shared" ref="M495:M499" si="99">K495-L495</f>
        <v>0</v>
      </c>
      <c r="N495" s="427">
        <v>149760</v>
      </c>
      <c r="O495" s="106">
        <v>44166</v>
      </c>
      <c r="P495" s="118">
        <f t="shared" ref="P495:P502" si="100">L495-N495</f>
        <v>0</v>
      </c>
      <c r="Q495" s="150">
        <v>149760</v>
      </c>
      <c r="R495" s="118">
        <f t="shared" si="98"/>
        <v>0</v>
      </c>
      <c r="S495" s="207"/>
    </row>
    <row r="496" spans="1:19" ht="11.25" customHeight="1" x14ac:dyDescent="0.25">
      <c r="A496" s="100"/>
      <c r="B496" s="100"/>
      <c r="C496" s="101" t="s">
        <v>966</v>
      </c>
      <c r="D496" s="100"/>
      <c r="E496" s="184">
        <v>99978.16</v>
      </c>
      <c r="F496" s="184">
        <v>101056.91</v>
      </c>
      <c r="G496" s="121">
        <v>127203.39</v>
      </c>
      <c r="H496" s="118">
        <v>125000</v>
      </c>
      <c r="I496" s="119">
        <f t="shared" si="92"/>
        <v>-2203.3899999999994</v>
      </c>
      <c r="J496" s="120">
        <f t="shared" si="93"/>
        <v>1.01762712</v>
      </c>
      <c r="K496" s="198">
        <v>132866.23999999999</v>
      </c>
      <c r="L496" s="408">
        <v>132867</v>
      </c>
      <c r="M496" s="118">
        <f t="shared" si="99"/>
        <v>-0.76000000000931323</v>
      </c>
      <c r="N496" s="427">
        <v>132867</v>
      </c>
      <c r="O496" s="106">
        <v>44166</v>
      </c>
      <c r="P496" s="118">
        <f t="shared" si="100"/>
        <v>0</v>
      </c>
      <c r="Q496" s="150">
        <v>132867</v>
      </c>
      <c r="R496" s="118">
        <f t="shared" si="98"/>
        <v>0</v>
      </c>
      <c r="S496" s="207"/>
    </row>
    <row r="497" spans="1:38" ht="11.25" customHeight="1" x14ac:dyDescent="0.25">
      <c r="A497" s="100"/>
      <c r="B497" s="100"/>
      <c r="C497" s="101" t="s">
        <v>967</v>
      </c>
      <c r="D497" s="100"/>
      <c r="E497" s="184"/>
      <c r="F497" s="184"/>
      <c r="G497" s="121">
        <v>0</v>
      </c>
      <c r="H497" s="118">
        <v>0</v>
      </c>
      <c r="I497" s="119">
        <f t="shared" si="92"/>
        <v>0</v>
      </c>
      <c r="J497" s="120" t="str">
        <f t="shared" si="93"/>
        <v>---</v>
      </c>
      <c r="K497" s="198"/>
      <c r="L497" s="408"/>
      <c r="M497" s="118">
        <f t="shared" si="99"/>
        <v>0</v>
      </c>
      <c r="N497" s="427"/>
      <c r="O497" s="106">
        <v>44166</v>
      </c>
      <c r="P497" s="118">
        <f t="shared" si="100"/>
        <v>0</v>
      </c>
      <c r="Q497" s="150"/>
      <c r="R497" s="118">
        <f t="shared" si="98"/>
        <v>0</v>
      </c>
      <c r="S497" s="207"/>
    </row>
    <row r="498" spans="1:38" ht="11.25" customHeight="1" x14ac:dyDescent="0.25">
      <c r="A498" s="100"/>
      <c r="B498" s="100"/>
      <c r="C498" s="101" t="s">
        <v>968</v>
      </c>
      <c r="D498" s="100"/>
      <c r="E498" s="184">
        <v>76349.7</v>
      </c>
      <c r="F498" s="184">
        <v>82114.929999999993</v>
      </c>
      <c r="G498" s="121">
        <v>81667.75</v>
      </c>
      <c r="H498" s="118">
        <v>82000</v>
      </c>
      <c r="I498" s="119">
        <f t="shared" si="92"/>
        <v>332.25</v>
      </c>
      <c r="J498" s="120">
        <f t="shared" si="93"/>
        <v>0.99594817073170727</v>
      </c>
      <c r="K498" s="198">
        <v>85280</v>
      </c>
      <c r="L498" s="408">
        <v>85280</v>
      </c>
      <c r="M498" s="118">
        <f t="shared" si="99"/>
        <v>0</v>
      </c>
      <c r="N498" s="427">
        <v>85280</v>
      </c>
      <c r="O498" s="106">
        <v>44166</v>
      </c>
      <c r="P498" s="118">
        <f t="shared" si="100"/>
        <v>0</v>
      </c>
      <c r="Q498" s="150">
        <v>85280</v>
      </c>
      <c r="R498" s="118">
        <f t="shared" si="98"/>
        <v>0</v>
      </c>
      <c r="S498" s="207"/>
    </row>
    <row r="499" spans="1:38" s="101" customFormat="1" ht="11.25" customHeight="1" x14ac:dyDescent="0.25">
      <c r="A499" s="100"/>
      <c r="B499" s="100"/>
      <c r="C499" s="101" t="s">
        <v>1178</v>
      </c>
      <c r="D499" s="100"/>
      <c r="E499" s="184"/>
      <c r="F499" s="184"/>
      <c r="G499" s="121">
        <v>0</v>
      </c>
      <c r="H499" s="118">
        <v>0</v>
      </c>
      <c r="I499" s="119">
        <f t="shared" si="92"/>
        <v>0</v>
      </c>
      <c r="J499" s="120" t="str">
        <f t="shared" si="93"/>
        <v>---</v>
      </c>
      <c r="K499" s="198">
        <v>0</v>
      </c>
      <c r="L499" s="408">
        <v>0</v>
      </c>
      <c r="M499" s="118">
        <f t="shared" si="99"/>
        <v>0</v>
      </c>
      <c r="N499" s="427">
        <v>0</v>
      </c>
      <c r="O499" s="106">
        <v>44166</v>
      </c>
      <c r="P499" s="118">
        <f t="shared" si="100"/>
        <v>0</v>
      </c>
      <c r="Q499" s="150">
        <v>0</v>
      </c>
      <c r="R499" s="118">
        <f t="shared" si="98"/>
        <v>0</v>
      </c>
      <c r="S499" s="207"/>
      <c r="T499" s="206"/>
      <c r="U499" s="206"/>
      <c r="V499" s="206"/>
      <c r="W499" s="206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</row>
    <row r="500" spans="1:38" ht="11.25" customHeight="1" x14ac:dyDescent="0.25">
      <c r="C500" s="101" t="s">
        <v>969</v>
      </c>
      <c r="E500" s="184"/>
      <c r="F500" s="184"/>
      <c r="G500" s="121">
        <v>0</v>
      </c>
      <c r="H500" s="118">
        <v>0</v>
      </c>
      <c r="I500" s="119">
        <f t="shared" si="92"/>
        <v>0</v>
      </c>
      <c r="J500" s="120" t="str">
        <f t="shared" si="93"/>
        <v>---</v>
      </c>
      <c r="K500" s="198">
        <v>0</v>
      </c>
      <c r="L500" s="408">
        <v>0</v>
      </c>
      <c r="M500" s="118">
        <f>K500-L500</f>
        <v>0</v>
      </c>
      <c r="N500" s="427">
        <v>0</v>
      </c>
      <c r="O500" s="106">
        <v>44166</v>
      </c>
      <c r="P500" s="118">
        <f t="shared" ref="P500" si="101">L500-N500</f>
        <v>0</v>
      </c>
      <c r="Q500" s="150">
        <v>0</v>
      </c>
      <c r="R500" s="118">
        <f t="shared" si="98"/>
        <v>0</v>
      </c>
      <c r="S500" s="207"/>
      <c r="AD500" s="101"/>
      <c r="AE500" s="101"/>
      <c r="AF500" s="101"/>
      <c r="AG500" s="101"/>
      <c r="AH500" s="101"/>
      <c r="AI500" s="101"/>
      <c r="AJ500" s="101"/>
      <c r="AK500" s="101"/>
      <c r="AL500" s="101"/>
    </row>
    <row r="501" spans="1:38" ht="11.25" customHeight="1" x14ac:dyDescent="0.25">
      <c r="C501" s="101" t="s">
        <v>1212</v>
      </c>
      <c r="E501" s="184">
        <v>32981.839999999997</v>
      </c>
      <c r="F501" s="184">
        <v>39791.760000000002</v>
      </c>
      <c r="G501" s="121">
        <v>49745.36</v>
      </c>
      <c r="H501" s="118">
        <v>55000</v>
      </c>
      <c r="I501" s="119">
        <f t="shared" si="92"/>
        <v>5254.6399999999994</v>
      </c>
      <c r="J501" s="120">
        <f t="shared" si="93"/>
        <v>0.90446109090909088</v>
      </c>
      <c r="K501" s="198">
        <v>52892</v>
      </c>
      <c r="L501" s="408">
        <v>52892</v>
      </c>
      <c r="M501" s="118">
        <f>K501-L501</f>
        <v>0</v>
      </c>
      <c r="N501" s="427">
        <v>52892</v>
      </c>
      <c r="O501" s="106">
        <v>44166</v>
      </c>
      <c r="P501" s="118">
        <f t="shared" si="100"/>
        <v>0</v>
      </c>
      <c r="Q501" s="150">
        <v>52892</v>
      </c>
      <c r="R501" s="118">
        <f t="shared" si="98"/>
        <v>0</v>
      </c>
      <c r="S501" s="207"/>
    </row>
    <row r="502" spans="1:38" ht="11.25" customHeight="1" x14ac:dyDescent="0.25">
      <c r="A502" s="100"/>
      <c r="B502" s="100" t="s">
        <v>970</v>
      </c>
      <c r="C502" s="100"/>
      <c r="D502" s="100"/>
      <c r="E502" s="181">
        <f>SUM(E494:E501)</f>
        <v>341649.15</v>
      </c>
      <c r="F502" s="181">
        <f>SUM(F494:F501)</f>
        <v>348361.86</v>
      </c>
      <c r="G502" s="112">
        <f>SUM(G494:G501)</f>
        <v>401921.25</v>
      </c>
      <c r="H502" s="113">
        <f>SUM(H494:H501)</f>
        <v>406000</v>
      </c>
      <c r="I502" s="479">
        <f t="shared" si="92"/>
        <v>4078.75</v>
      </c>
      <c r="J502" s="480">
        <f t="shared" si="93"/>
        <v>0.98995381773399016</v>
      </c>
      <c r="K502" s="403">
        <f>SUM(K494:K501)</f>
        <v>420798.24</v>
      </c>
      <c r="L502" s="409">
        <f>SUM(L494:L501)</f>
        <v>420799</v>
      </c>
      <c r="M502" s="113">
        <f>K502-L502</f>
        <v>-0.76000000000931323</v>
      </c>
      <c r="N502" s="429">
        <f>SUM(N494:N501)</f>
        <v>420799</v>
      </c>
      <c r="O502" s="106">
        <v>44166</v>
      </c>
      <c r="P502" s="113">
        <f t="shared" si="100"/>
        <v>0</v>
      </c>
      <c r="Q502" s="503">
        <f>SUM(Q494:Q501)</f>
        <v>420799</v>
      </c>
      <c r="R502" s="113">
        <f t="shared" si="98"/>
        <v>0</v>
      </c>
      <c r="S502" s="207"/>
    </row>
    <row r="503" spans="1:38" ht="11.25" customHeight="1" x14ac:dyDescent="0.25">
      <c r="A503" s="100"/>
      <c r="B503" s="100" t="s">
        <v>971</v>
      </c>
      <c r="C503" s="100"/>
      <c r="D503" s="100"/>
      <c r="E503" s="183"/>
      <c r="F503" s="183"/>
      <c r="G503" s="117"/>
      <c r="H503" s="118"/>
      <c r="I503" s="119"/>
      <c r="J503" s="120"/>
      <c r="K503" s="198"/>
      <c r="L503" s="408"/>
      <c r="M503" s="118"/>
      <c r="N503" s="427"/>
      <c r="O503" s="106">
        <v>44166</v>
      </c>
      <c r="P503" s="118"/>
      <c r="Q503" s="150"/>
      <c r="R503" s="118"/>
      <c r="S503" s="207"/>
    </row>
    <row r="504" spans="1:38" ht="11.25" customHeight="1" x14ac:dyDescent="0.25">
      <c r="A504" s="100"/>
      <c r="B504" s="100"/>
      <c r="C504" s="101" t="s">
        <v>972</v>
      </c>
      <c r="D504" s="100"/>
      <c r="E504" s="184">
        <v>6000</v>
      </c>
      <c r="F504" s="184">
        <v>50584.69</v>
      </c>
      <c r="G504" s="121">
        <v>2542.4</v>
      </c>
      <c r="H504" s="122">
        <v>7000</v>
      </c>
      <c r="I504" s="481">
        <f t="shared" si="92"/>
        <v>4457.6000000000004</v>
      </c>
      <c r="J504" s="482">
        <f t="shared" si="93"/>
        <v>0.36320000000000002</v>
      </c>
      <c r="K504" s="410">
        <v>7000</v>
      </c>
      <c r="L504" s="418">
        <v>7000</v>
      </c>
      <c r="M504" s="122">
        <f>K504-L504</f>
        <v>0</v>
      </c>
      <c r="N504" s="428">
        <v>7000</v>
      </c>
      <c r="O504" s="106">
        <v>44166</v>
      </c>
      <c r="P504" s="122">
        <f>L504-N504</f>
        <v>0</v>
      </c>
      <c r="Q504" s="405">
        <v>7000</v>
      </c>
      <c r="R504" s="401">
        <f t="shared" si="98"/>
        <v>0</v>
      </c>
      <c r="S504" s="207"/>
    </row>
    <row r="505" spans="1:38" ht="11.25" customHeight="1" x14ac:dyDescent="0.25">
      <c r="A505" s="100"/>
      <c r="B505" s="100" t="s">
        <v>973</v>
      </c>
      <c r="C505" s="100"/>
      <c r="D505" s="100"/>
      <c r="E505" s="181">
        <f>SUM(E503:E504)</f>
        <v>6000</v>
      </c>
      <c r="F505" s="181">
        <f>SUM(F503:F504)</f>
        <v>50584.69</v>
      </c>
      <c r="G505" s="112">
        <f>SUM(G503:G504)</f>
        <v>2542.4</v>
      </c>
      <c r="H505" s="113">
        <f>SUM(H503:H504)</f>
        <v>7000</v>
      </c>
      <c r="I505" s="479">
        <f t="shared" si="92"/>
        <v>4457.6000000000004</v>
      </c>
      <c r="J505" s="480">
        <f t="shared" si="93"/>
        <v>0.36320000000000002</v>
      </c>
      <c r="K505" s="403">
        <f>SUM(K503:K504)</f>
        <v>7000</v>
      </c>
      <c r="L505" s="409">
        <f>SUM(L503:L504)</f>
        <v>7000</v>
      </c>
      <c r="M505" s="113">
        <f>K505-L505</f>
        <v>0</v>
      </c>
      <c r="N505" s="429">
        <f>SUM(N503:N504)</f>
        <v>7000</v>
      </c>
      <c r="O505" s="106">
        <v>44166</v>
      </c>
      <c r="P505" s="118">
        <f>L505-N505</f>
        <v>0</v>
      </c>
      <c r="Q505" s="503">
        <f>SUM(Q503:Q504)</f>
        <v>7000</v>
      </c>
      <c r="R505" s="113">
        <f t="shared" si="98"/>
        <v>0</v>
      </c>
      <c r="S505" s="207"/>
    </row>
    <row r="506" spans="1:38" ht="11.25" customHeight="1" x14ac:dyDescent="0.25">
      <c r="A506" s="100"/>
      <c r="B506" s="100" t="s">
        <v>974</v>
      </c>
      <c r="C506" s="100"/>
      <c r="D506" s="100"/>
      <c r="E506" s="184"/>
      <c r="F506" s="184"/>
      <c r="G506" s="121"/>
      <c r="H506" s="118"/>
      <c r="I506" s="119"/>
      <c r="J506" s="120"/>
      <c r="K506" s="402"/>
      <c r="L506" s="404"/>
      <c r="M506" s="118"/>
      <c r="N506" s="428"/>
      <c r="O506" s="106">
        <v>44166</v>
      </c>
      <c r="P506" s="118"/>
      <c r="Q506" s="405"/>
      <c r="R506" s="401"/>
      <c r="S506" s="207"/>
    </row>
    <row r="507" spans="1:38" ht="11.25" customHeight="1" x14ac:dyDescent="0.25">
      <c r="A507" s="100"/>
      <c r="B507" s="100"/>
      <c r="C507" s="101" t="s">
        <v>975</v>
      </c>
      <c r="D507" s="100"/>
      <c r="E507" s="184">
        <v>16104.36</v>
      </c>
      <c r="F507" s="184">
        <v>25397.19</v>
      </c>
      <c r="G507" s="121">
        <v>1092.5</v>
      </c>
      <c r="H507" s="118">
        <v>15000</v>
      </c>
      <c r="I507" s="119">
        <f t="shared" si="92"/>
        <v>13907.5</v>
      </c>
      <c r="J507" s="120">
        <f t="shared" si="93"/>
        <v>7.2833333333333333E-2</v>
      </c>
      <c r="K507" s="198">
        <v>28704</v>
      </c>
      <c r="L507" s="408">
        <v>28704</v>
      </c>
      <c r="M507" s="118">
        <f t="shared" ref="M507" si="102">K507-L507</f>
        <v>0</v>
      </c>
      <c r="N507" s="427">
        <v>28704</v>
      </c>
      <c r="O507" s="106">
        <v>44166</v>
      </c>
      <c r="P507" s="118">
        <f>L507-N507</f>
        <v>0</v>
      </c>
      <c r="Q507" s="150">
        <v>28704</v>
      </c>
      <c r="R507" s="118">
        <f t="shared" si="98"/>
        <v>0</v>
      </c>
      <c r="S507" s="207"/>
    </row>
    <row r="508" spans="1:38" ht="11.25" customHeight="1" x14ac:dyDescent="0.25">
      <c r="A508" s="100"/>
      <c r="B508" s="100"/>
      <c r="C508" s="101" t="s">
        <v>976</v>
      </c>
      <c r="D508" s="100"/>
      <c r="E508" s="188">
        <v>14908.55</v>
      </c>
      <c r="F508" s="188">
        <v>11994.99</v>
      </c>
      <c r="G508" s="121">
        <v>9</v>
      </c>
      <c r="H508" s="122">
        <v>7000</v>
      </c>
      <c r="I508" s="119">
        <f t="shared" si="92"/>
        <v>6991</v>
      </c>
      <c r="J508" s="120">
        <f t="shared" si="93"/>
        <v>1.2857142857142856E-3</v>
      </c>
      <c r="K508" s="410">
        <v>18400</v>
      </c>
      <c r="L508" s="418">
        <v>18400</v>
      </c>
      <c r="M508" s="122">
        <f>K508-L508</f>
        <v>0</v>
      </c>
      <c r="N508" s="430">
        <v>18400</v>
      </c>
      <c r="O508" s="106">
        <v>44166</v>
      </c>
      <c r="P508" s="122">
        <f>L508-N508</f>
        <v>0</v>
      </c>
      <c r="Q508" s="512">
        <v>18400</v>
      </c>
      <c r="R508" s="122">
        <f t="shared" si="98"/>
        <v>0</v>
      </c>
      <c r="S508" s="207"/>
    </row>
    <row r="509" spans="1:38" ht="11.25" customHeight="1" thickBot="1" x14ac:dyDescent="0.3">
      <c r="A509" s="100"/>
      <c r="B509" s="100" t="s">
        <v>977</v>
      </c>
      <c r="C509" s="100"/>
      <c r="D509" s="100"/>
      <c r="E509" s="194">
        <f>SUM(E507:E508)</f>
        <v>31012.91</v>
      </c>
      <c r="F509" s="194">
        <f>SUM(F507:F508)</f>
        <v>37392.18</v>
      </c>
      <c r="G509" s="434">
        <f>SUM(G507:G508)</f>
        <v>1101.5</v>
      </c>
      <c r="H509" s="133">
        <f>SUM(H507:H508)</f>
        <v>22000</v>
      </c>
      <c r="I509" s="483">
        <f t="shared" si="92"/>
        <v>20898.5</v>
      </c>
      <c r="J509" s="484">
        <f t="shared" si="93"/>
        <v>5.0068181818181817E-2</v>
      </c>
      <c r="K509" s="451">
        <f>SUM(K507:K508)</f>
        <v>47104</v>
      </c>
      <c r="L509" s="452">
        <f>SUM(L507:L508)</f>
        <v>47104</v>
      </c>
      <c r="M509" s="118">
        <f>K509-L509</f>
        <v>0</v>
      </c>
      <c r="N509" s="458">
        <f>SUM(N507:N508)</f>
        <v>47104</v>
      </c>
      <c r="O509" s="106">
        <v>44166</v>
      </c>
      <c r="P509" s="133">
        <f>L509-N509</f>
        <v>0</v>
      </c>
      <c r="Q509" s="517">
        <f>SUM(Q507:Q508)</f>
        <v>47104</v>
      </c>
      <c r="R509" s="133">
        <f t="shared" si="98"/>
        <v>0</v>
      </c>
      <c r="S509" s="207"/>
    </row>
    <row r="510" spans="1:38" ht="11.25" customHeight="1" thickTop="1" x14ac:dyDescent="0.25">
      <c r="A510" s="115" t="s">
        <v>978</v>
      </c>
      <c r="B510" s="100"/>
      <c r="C510" s="100"/>
      <c r="D510" s="100"/>
      <c r="E510" s="182">
        <f>SUM(E502+E505+E509)</f>
        <v>378662.06</v>
      </c>
      <c r="F510" s="182">
        <f>SUM(F502+F505+F509)</f>
        <v>436338.73</v>
      </c>
      <c r="G510" s="117">
        <f>SUM(G502+G505+G509)</f>
        <v>405565.15</v>
      </c>
      <c r="H510" s="118">
        <f>SUM(H502+H505+H509)</f>
        <v>435000</v>
      </c>
      <c r="I510" s="119">
        <f t="shared" si="92"/>
        <v>29434.849999999977</v>
      </c>
      <c r="J510" s="120">
        <f t="shared" si="93"/>
        <v>0.93233367816091961</v>
      </c>
      <c r="K510" s="198">
        <f>SUM(K502+K505+K509)</f>
        <v>474902.24</v>
      </c>
      <c r="L510" s="408">
        <f>SUM(L502+L505+L509)</f>
        <v>474903</v>
      </c>
      <c r="M510" s="126">
        <f>K510-L510</f>
        <v>-0.76000000000931323</v>
      </c>
      <c r="N510" s="427">
        <f>SUM(N502+N505+N509)</f>
        <v>474903</v>
      </c>
      <c r="O510" s="106">
        <v>44166</v>
      </c>
      <c r="P510" s="118">
        <f>L510-N510</f>
        <v>0</v>
      </c>
      <c r="Q510" s="150">
        <f>SUM(Q502+Q505+Q509)</f>
        <v>474903</v>
      </c>
      <c r="R510" s="118">
        <f t="shared" si="98"/>
        <v>0</v>
      </c>
      <c r="S510" s="207"/>
    </row>
    <row r="511" spans="1:38" ht="11.25" customHeight="1" x14ac:dyDescent="0.25">
      <c r="A511" s="100"/>
      <c r="B511" s="100"/>
      <c r="C511" s="100"/>
      <c r="D511" s="100"/>
      <c r="E511" s="184"/>
      <c r="F511" s="184"/>
      <c r="G511" s="121"/>
      <c r="H511" s="118"/>
      <c r="I511" s="119"/>
      <c r="J511" s="120"/>
      <c r="K511" s="401"/>
      <c r="L511" s="401"/>
      <c r="M511" s="118"/>
      <c r="N511" s="401"/>
      <c r="O511" s="106"/>
      <c r="P511" s="118"/>
      <c r="Q511" s="401"/>
      <c r="R511" s="401"/>
      <c r="S511" s="207"/>
    </row>
    <row r="512" spans="1:38" ht="11.25" customHeight="1" x14ac:dyDescent="0.25">
      <c r="A512" s="100" t="s">
        <v>979</v>
      </c>
      <c r="B512" s="100"/>
      <c r="C512" s="100"/>
      <c r="D512" s="100"/>
      <c r="E512" s="184"/>
      <c r="F512" s="184"/>
      <c r="G512" s="121"/>
      <c r="H512" s="118"/>
      <c r="I512" s="119"/>
      <c r="J512" s="120"/>
      <c r="K512" s="402"/>
      <c r="L512" s="404"/>
      <c r="M512" s="118"/>
      <c r="N512" s="428"/>
      <c r="O512" s="106">
        <v>44152</v>
      </c>
      <c r="P512" s="118"/>
      <c r="Q512" s="405"/>
      <c r="R512" s="401"/>
      <c r="S512" s="207"/>
    </row>
    <row r="513" spans="1:19" ht="11.25" customHeight="1" x14ac:dyDescent="0.25">
      <c r="A513" s="100"/>
      <c r="B513" s="100" t="s">
        <v>980</v>
      </c>
      <c r="C513" s="100"/>
      <c r="D513" s="100"/>
      <c r="E513" s="184"/>
      <c r="F513" s="184"/>
      <c r="G513" s="121"/>
      <c r="H513" s="118"/>
      <c r="I513" s="119"/>
      <c r="J513" s="120"/>
      <c r="K513" s="402"/>
      <c r="L513" s="404"/>
      <c r="M513" s="118"/>
      <c r="N513" s="428"/>
      <c r="O513" s="106">
        <v>44152</v>
      </c>
      <c r="P513" s="118"/>
      <c r="Q513" s="405"/>
      <c r="R513" s="401"/>
      <c r="S513" s="207"/>
    </row>
    <row r="514" spans="1:19" ht="11.25" customHeight="1" x14ac:dyDescent="0.25">
      <c r="A514" s="100"/>
      <c r="B514" s="100"/>
      <c r="C514" s="101" t="s">
        <v>981</v>
      </c>
      <c r="D514" s="100"/>
      <c r="E514" s="184">
        <v>639.96</v>
      </c>
      <c r="F514" s="184">
        <v>649.65</v>
      </c>
      <c r="G514" s="121">
        <v>658.56</v>
      </c>
      <c r="H514" s="118">
        <v>659</v>
      </c>
      <c r="I514" s="119">
        <f t="shared" si="92"/>
        <v>0.44000000000005457</v>
      </c>
      <c r="J514" s="120">
        <f t="shared" si="93"/>
        <v>0.99933232169954467</v>
      </c>
      <c r="K514" s="150">
        <v>659</v>
      </c>
      <c r="L514" s="150">
        <v>659</v>
      </c>
      <c r="M514" s="150">
        <f t="shared" ref="M514:M519" si="103">K514-L514</f>
        <v>0</v>
      </c>
      <c r="N514" s="405">
        <v>672</v>
      </c>
      <c r="O514" s="106">
        <v>44152</v>
      </c>
      <c r="P514" s="118">
        <f t="shared" ref="P514:P520" si="104">L514-N514</f>
        <v>-13</v>
      </c>
      <c r="Q514" s="405">
        <v>672</v>
      </c>
      <c r="R514" s="401">
        <f t="shared" si="98"/>
        <v>0</v>
      </c>
      <c r="S514" s="207"/>
    </row>
    <row r="515" spans="1:19" ht="11.25" customHeight="1" x14ac:dyDescent="0.2">
      <c r="A515" s="100"/>
      <c r="B515" s="100"/>
      <c r="C515" s="101" t="s">
        <v>1359</v>
      </c>
      <c r="D515" s="100"/>
      <c r="E515" s="184"/>
      <c r="F515" s="184"/>
      <c r="G515" s="438">
        <v>0</v>
      </c>
      <c r="H515" s="118">
        <v>0</v>
      </c>
      <c r="I515" s="119">
        <f t="shared" ref="I515" si="105">H515-G515</f>
        <v>0</v>
      </c>
      <c r="J515" s="120" t="str">
        <f t="shared" ref="J515" si="106">IF((H515=0),"---",(G515/H515))</f>
        <v>---</v>
      </c>
      <c r="K515" s="198">
        <v>0</v>
      </c>
      <c r="L515" s="408">
        <v>0</v>
      </c>
      <c r="M515" s="118">
        <v>0</v>
      </c>
      <c r="N515" s="428"/>
      <c r="O515" s="106">
        <v>44152</v>
      </c>
      <c r="P515" s="118"/>
      <c r="Q515" s="405"/>
      <c r="R515" s="401">
        <f t="shared" si="98"/>
        <v>0</v>
      </c>
      <c r="S515" s="207"/>
    </row>
    <row r="516" spans="1:19" ht="11.25" customHeight="1" x14ac:dyDescent="0.25">
      <c r="A516" s="100"/>
      <c r="B516" s="100"/>
      <c r="C516" s="101" t="s">
        <v>982</v>
      </c>
      <c r="D516" s="100"/>
      <c r="E516" s="184"/>
      <c r="F516" s="184"/>
      <c r="G516" s="121">
        <v>0</v>
      </c>
      <c r="H516" s="118">
        <v>0</v>
      </c>
      <c r="I516" s="119">
        <f t="shared" si="92"/>
        <v>0</v>
      </c>
      <c r="J516" s="120" t="str">
        <f t="shared" si="93"/>
        <v>---</v>
      </c>
      <c r="K516" s="198">
        <v>0</v>
      </c>
      <c r="L516" s="408">
        <v>0</v>
      </c>
      <c r="M516" s="118">
        <f t="shared" si="103"/>
        <v>0</v>
      </c>
      <c r="N516" s="428">
        <v>0</v>
      </c>
      <c r="O516" s="106">
        <v>44152</v>
      </c>
      <c r="P516" s="118">
        <f t="shared" si="104"/>
        <v>0</v>
      </c>
      <c r="Q516" s="405">
        <v>0</v>
      </c>
      <c r="R516" s="401">
        <f t="shared" si="98"/>
        <v>0</v>
      </c>
      <c r="S516" s="207"/>
    </row>
    <row r="517" spans="1:19" ht="11.25" customHeight="1" x14ac:dyDescent="0.25">
      <c r="A517" s="100"/>
      <c r="B517" s="100"/>
      <c r="C517" s="101" t="s">
        <v>1179</v>
      </c>
      <c r="D517" s="100"/>
      <c r="E517" s="184">
        <v>0</v>
      </c>
      <c r="F517" s="184">
        <v>0</v>
      </c>
      <c r="G517" s="121">
        <v>0</v>
      </c>
      <c r="H517" s="118">
        <v>35</v>
      </c>
      <c r="I517" s="119">
        <f t="shared" si="92"/>
        <v>35</v>
      </c>
      <c r="J517" s="120">
        <f t="shared" si="93"/>
        <v>0</v>
      </c>
      <c r="K517" s="198">
        <v>0</v>
      </c>
      <c r="L517" s="408">
        <v>0</v>
      </c>
      <c r="M517" s="118">
        <f t="shared" si="103"/>
        <v>0</v>
      </c>
      <c r="N517" s="428">
        <v>0</v>
      </c>
      <c r="O517" s="106">
        <v>44152</v>
      </c>
      <c r="P517" s="118">
        <f t="shared" ref="P517" si="107">L517-N517</f>
        <v>0</v>
      </c>
      <c r="Q517" s="405">
        <v>0</v>
      </c>
      <c r="R517" s="401">
        <f t="shared" si="98"/>
        <v>0</v>
      </c>
      <c r="S517" s="207"/>
    </row>
    <row r="518" spans="1:19" ht="11.25" customHeight="1" x14ac:dyDescent="0.25">
      <c r="A518" s="100"/>
      <c r="B518" s="100"/>
      <c r="C518" s="101" t="s">
        <v>983</v>
      </c>
      <c r="D518" s="100"/>
      <c r="E518" s="184">
        <v>0</v>
      </c>
      <c r="F518" s="184">
        <v>0</v>
      </c>
      <c r="G518" s="121">
        <v>0</v>
      </c>
      <c r="H518" s="118">
        <v>30</v>
      </c>
      <c r="I518" s="119">
        <f t="shared" si="92"/>
        <v>30</v>
      </c>
      <c r="J518" s="120">
        <f t="shared" si="93"/>
        <v>0</v>
      </c>
      <c r="K518" s="198">
        <v>30</v>
      </c>
      <c r="L518" s="408">
        <v>30</v>
      </c>
      <c r="M518" s="118">
        <f t="shared" si="103"/>
        <v>0</v>
      </c>
      <c r="N518" s="427">
        <v>30</v>
      </c>
      <c r="O518" s="106">
        <v>44152</v>
      </c>
      <c r="P518" s="118">
        <f t="shared" si="104"/>
        <v>0</v>
      </c>
      <c r="Q518" s="150">
        <v>30</v>
      </c>
      <c r="R518" s="401">
        <f t="shared" si="98"/>
        <v>0</v>
      </c>
      <c r="S518" s="207"/>
    </row>
    <row r="519" spans="1:19" ht="11.25" customHeight="1" x14ac:dyDescent="0.25">
      <c r="A519" s="100"/>
      <c r="B519" s="100"/>
      <c r="C519" s="101" t="s">
        <v>984</v>
      </c>
      <c r="D519" s="100"/>
      <c r="E519" s="184">
        <v>0</v>
      </c>
      <c r="F519" s="184">
        <v>0</v>
      </c>
      <c r="G519" s="121">
        <v>0</v>
      </c>
      <c r="H519" s="118">
        <v>90</v>
      </c>
      <c r="I519" s="119">
        <f t="shared" si="92"/>
        <v>90</v>
      </c>
      <c r="J519" s="120">
        <f t="shared" si="93"/>
        <v>0</v>
      </c>
      <c r="K519" s="198">
        <v>90</v>
      </c>
      <c r="L519" s="408">
        <v>90</v>
      </c>
      <c r="M519" s="118">
        <f t="shared" si="103"/>
        <v>0</v>
      </c>
      <c r="N519" s="427">
        <v>90</v>
      </c>
      <c r="O519" s="106">
        <v>44152</v>
      </c>
      <c r="P519" s="118">
        <f t="shared" si="104"/>
        <v>0</v>
      </c>
      <c r="Q519" s="150">
        <v>90</v>
      </c>
      <c r="R519" s="401">
        <f t="shared" si="98"/>
        <v>0</v>
      </c>
      <c r="S519" s="207"/>
    </row>
    <row r="520" spans="1:19" ht="11.25" customHeight="1" x14ac:dyDescent="0.25">
      <c r="A520" s="100"/>
      <c r="B520" s="100"/>
      <c r="C520" s="101" t="s">
        <v>985</v>
      </c>
      <c r="D520" s="100"/>
      <c r="E520" s="186">
        <v>0</v>
      </c>
      <c r="F520" s="186">
        <v>0</v>
      </c>
      <c r="G520" s="121">
        <v>0</v>
      </c>
      <c r="H520" s="122">
        <v>30</v>
      </c>
      <c r="I520" s="481">
        <f t="shared" si="92"/>
        <v>30</v>
      </c>
      <c r="J520" s="482">
        <f t="shared" si="93"/>
        <v>0</v>
      </c>
      <c r="K520" s="410">
        <v>30</v>
      </c>
      <c r="L520" s="418">
        <v>30</v>
      </c>
      <c r="M520" s="122">
        <f>K520-L520</f>
        <v>0</v>
      </c>
      <c r="N520" s="430">
        <v>30</v>
      </c>
      <c r="O520" s="106">
        <v>44152</v>
      </c>
      <c r="P520" s="122">
        <f t="shared" si="104"/>
        <v>0</v>
      </c>
      <c r="Q520" s="512">
        <v>30</v>
      </c>
      <c r="R520" s="401">
        <f t="shared" si="98"/>
        <v>0</v>
      </c>
      <c r="S520" s="207"/>
    </row>
    <row r="521" spans="1:19" ht="11.25" customHeight="1" x14ac:dyDescent="0.25">
      <c r="A521" s="100"/>
      <c r="B521" s="100" t="s">
        <v>986</v>
      </c>
      <c r="C521" s="100"/>
      <c r="D521" s="100"/>
      <c r="E521" s="181">
        <f>SUM(E513:E520)</f>
        <v>639.96</v>
      </c>
      <c r="F521" s="181">
        <f>SUM(F513:F520)</f>
        <v>649.65</v>
      </c>
      <c r="G521" s="112">
        <f>SUM(G513:G520)</f>
        <v>658.56</v>
      </c>
      <c r="H521" s="113">
        <f>SUM(H513:H520)</f>
        <v>844</v>
      </c>
      <c r="I521" s="479">
        <f t="shared" si="92"/>
        <v>185.44000000000005</v>
      </c>
      <c r="J521" s="480">
        <f t="shared" si="93"/>
        <v>0.78028436018957337</v>
      </c>
      <c r="K521" s="403">
        <f>SUM(K513:K520)</f>
        <v>809</v>
      </c>
      <c r="L521" s="409">
        <f>SUM(L513:L520)</f>
        <v>809</v>
      </c>
      <c r="M521" s="113">
        <f>K521-L521</f>
        <v>0</v>
      </c>
      <c r="N521" s="429">
        <f>SUM(N513:N520)</f>
        <v>822</v>
      </c>
      <c r="O521" s="106">
        <v>44152</v>
      </c>
      <c r="P521" s="118">
        <f>L521-N521</f>
        <v>-13</v>
      </c>
      <c r="Q521" s="503">
        <f>SUM(Q513:Q520)</f>
        <v>822</v>
      </c>
      <c r="R521" s="113">
        <f t="shared" si="98"/>
        <v>0</v>
      </c>
      <c r="S521" s="207"/>
    </row>
    <row r="522" spans="1:19" ht="11.25" customHeight="1" x14ac:dyDescent="0.25">
      <c r="A522" s="100"/>
      <c r="B522" s="100" t="s">
        <v>987</v>
      </c>
      <c r="C522" s="100"/>
      <c r="D522" s="100"/>
      <c r="E522" s="183"/>
      <c r="F522" s="183"/>
      <c r="G522" s="117"/>
      <c r="H522" s="118"/>
      <c r="I522" s="119"/>
      <c r="J522" s="120"/>
      <c r="K522" s="198"/>
      <c r="L522" s="408"/>
      <c r="M522" s="118"/>
      <c r="N522" s="427"/>
      <c r="O522" s="106">
        <v>44152</v>
      </c>
      <c r="P522" s="118"/>
      <c r="Q522" s="150"/>
      <c r="R522" s="118"/>
      <c r="S522" s="207"/>
    </row>
    <row r="523" spans="1:19" ht="11.25" customHeight="1" x14ac:dyDescent="0.25">
      <c r="A523" s="100"/>
      <c r="B523" s="100"/>
      <c r="C523" s="101" t="s">
        <v>988</v>
      </c>
      <c r="D523" s="100"/>
      <c r="E523" s="186">
        <v>0</v>
      </c>
      <c r="F523" s="186">
        <v>80</v>
      </c>
      <c r="G523" s="123">
        <v>0</v>
      </c>
      <c r="H523" s="122">
        <v>120</v>
      </c>
      <c r="I523" s="481">
        <f t="shared" si="92"/>
        <v>120</v>
      </c>
      <c r="J523" s="482">
        <f t="shared" si="93"/>
        <v>0</v>
      </c>
      <c r="K523" s="410">
        <v>120</v>
      </c>
      <c r="L523" s="418">
        <v>120</v>
      </c>
      <c r="M523" s="122">
        <f>K523-L523</f>
        <v>0</v>
      </c>
      <c r="N523" s="430">
        <v>120</v>
      </c>
      <c r="O523" s="106">
        <v>44152</v>
      </c>
      <c r="P523" s="122">
        <f>L523-N523</f>
        <v>0</v>
      </c>
      <c r="Q523" s="512">
        <v>120</v>
      </c>
      <c r="R523" s="122">
        <f t="shared" si="98"/>
        <v>0</v>
      </c>
      <c r="S523" s="207"/>
    </row>
    <row r="524" spans="1:19" ht="11.25" customHeight="1" x14ac:dyDescent="0.25">
      <c r="A524" s="100"/>
      <c r="B524" s="100" t="s">
        <v>989</v>
      </c>
      <c r="C524" s="100"/>
      <c r="D524" s="100"/>
      <c r="E524" s="189">
        <f>SUM(E522:E523)</f>
        <v>0</v>
      </c>
      <c r="F524" s="189">
        <f>SUM(F522:F523)</f>
        <v>80</v>
      </c>
      <c r="G524" s="112">
        <f>SUM(G522:G523)</f>
        <v>0</v>
      </c>
      <c r="H524" s="113">
        <f>SUM(H522:H523)</f>
        <v>120</v>
      </c>
      <c r="I524" s="479">
        <f t="shared" ref="I524:I587" si="108">H524-G524</f>
        <v>120</v>
      </c>
      <c r="J524" s="480">
        <f t="shared" ref="J524:J587" si="109">IF((H524=0),"---",(G524/H524))</f>
        <v>0</v>
      </c>
      <c r="K524" s="403">
        <f>SUM(K522:K523)</f>
        <v>120</v>
      </c>
      <c r="L524" s="409">
        <f>SUM(L522:L523)</f>
        <v>120</v>
      </c>
      <c r="M524" s="113">
        <f>K524-L524</f>
        <v>0</v>
      </c>
      <c r="N524" s="429">
        <f>SUM(N522:N523)</f>
        <v>120</v>
      </c>
      <c r="O524" s="106">
        <v>44152</v>
      </c>
      <c r="P524" s="118">
        <f>L524-N524</f>
        <v>0</v>
      </c>
      <c r="Q524" s="503">
        <f>SUM(Q522:Q523)</f>
        <v>120</v>
      </c>
      <c r="R524" s="113">
        <f t="shared" si="98"/>
        <v>0</v>
      </c>
      <c r="S524" s="207"/>
    </row>
    <row r="525" spans="1:19" ht="11.25" customHeight="1" x14ac:dyDescent="0.25">
      <c r="A525" s="100"/>
      <c r="B525" s="100" t="s">
        <v>990</v>
      </c>
      <c r="C525" s="100"/>
      <c r="D525" s="100"/>
      <c r="E525" s="184"/>
      <c r="F525" s="184"/>
      <c r="G525" s="121"/>
      <c r="H525" s="118"/>
      <c r="I525" s="119"/>
      <c r="J525" s="120"/>
      <c r="K525" s="402"/>
      <c r="L525" s="404"/>
      <c r="M525" s="118"/>
      <c r="N525" s="428"/>
      <c r="O525" s="106">
        <v>44152</v>
      </c>
      <c r="P525" s="118"/>
      <c r="Q525" s="405"/>
      <c r="R525" s="401"/>
      <c r="S525" s="207"/>
    </row>
    <row r="526" spans="1:19" ht="11.25" customHeight="1" x14ac:dyDescent="0.2">
      <c r="A526" s="100"/>
      <c r="B526" s="100"/>
      <c r="C526" s="101" t="s">
        <v>991</v>
      </c>
      <c r="D526" s="100"/>
      <c r="E526" s="184">
        <v>4650</v>
      </c>
      <c r="F526" s="184">
        <v>4250</v>
      </c>
      <c r="G526" s="438">
        <v>5000</v>
      </c>
      <c r="H526" s="118">
        <v>5000</v>
      </c>
      <c r="I526" s="119">
        <f t="shared" si="108"/>
        <v>0</v>
      </c>
      <c r="J526" s="120">
        <f t="shared" si="109"/>
        <v>1</v>
      </c>
      <c r="K526" s="198">
        <v>5000</v>
      </c>
      <c r="L526" s="408">
        <v>5000</v>
      </c>
      <c r="M526" s="118">
        <f t="shared" ref="M526:M527" si="110">K526-L526</f>
        <v>0</v>
      </c>
      <c r="N526" s="427">
        <v>5000</v>
      </c>
      <c r="O526" s="106">
        <v>44152</v>
      </c>
      <c r="P526" s="118">
        <f t="shared" ref="P526:P531" si="111">L526-N526</f>
        <v>0</v>
      </c>
      <c r="Q526" s="150">
        <v>5000</v>
      </c>
      <c r="R526" s="401">
        <f t="shared" si="98"/>
        <v>0</v>
      </c>
      <c r="S526" s="207"/>
    </row>
    <row r="527" spans="1:19" ht="11.25" customHeight="1" x14ac:dyDescent="0.25">
      <c r="A527" s="100"/>
      <c r="B527" s="100"/>
      <c r="C527" s="101" t="s">
        <v>992</v>
      </c>
      <c r="D527" s="100"/>
      <c r="E527" s="184"/>
      <c r="F527" s="184"/>
      <c r="G527" s="121">
        <v>0</v>
      </c>
      <c r="H527" s="118">
        <v>0</v>
      </c>
      <c r="I527" s="119">
        <f t="shared" si="108"/>
        <v>0</v>
      </c>
      <c r="J527" s="120" t="str">
        <f t="shared" si="109"/>
        <v>---</v>
      </c>
      <c r="K527" s="198">
        <v>0</v>
      </c>
      <c r="L527" s="408">
        <v>0</v>
      </c>
      <c r="M527" s="118">
        <f t="shared" si="110"/>
        <v>0</v>
      </c>
      <c r="N527" s="427">
        <v>0</v>
      </c>
      <c r="O527" s="106">
        <v>44152</v>
      </c>
      <c r="P527" s="118">
        <f t="shared" si="111"/>
        <v>0</v>
      </c>
      <c r="Q527" s="150">
        <v>0</v>
      </c>
      <c r="R527" s="401">
        <f t="shared" si="98"/>
        <v>0</v>
      </c>
      <c r="S527" s="207"/>
    </row>
    <row r="528" spans="1:19" ht="11.25" customHeight="1" x14ac:dyDescent="0.25">
      <c r="A528" s="100"/>
      <c r="B528" s="100"/>
      <c r="C528" s="101" t="s">
        <v>993</v>
      </c>
      <c r="D528" s="100"/>
      <c r="E528" s="184">
        <v>22000</v>
      </c>
      <c r="F528" s="184">
        <v>22400</v>
      </c>
      <c r="G528" s="121">
        <v>22000</v>
      </c>
      <c r="H528" s="118">
        <v>22000</v>
      </c>
      <c r="I528" s="119">
        <f t="shared" ref="I528" si="112">H528-G528</f>
        <v>0</v>
      </c>
      <c r="J528" s="120">
        <f t="shared" ref="J528" si="113">IF((H528=0),"---",(G528/H528))</f>
        <v>1</v>
      </c>
      <c r="K528" s="198">
        <v>22000</v>
      </c>
      <c r="L528" s="408">
        <v>22000</v>
      </c>
      <c r="M528" s="118">
        <f>K528-L528</f>
        <v>0</v>
      </c>
      <c r="N528" s="427">
        <v>22000</v>
      </c>
      <c r="O528" s="106">
        <v>44152</v>
      </c>
      <c r="P528" s="118">
        <f t="shared" si="111"/>
        <v>0</v>
      </c>
      <c r="Q528" s="150">
        <v>22000</v>
      </c>
      <c r="R528" s="401">
        <f t="shared" si="98"/>
        <v>0</v>
      </c>
      <c r="S528" s="207"/>
    </row>
    <row r="529" spans="1:19" ht="11.25" customHeight="1" x14ac:dyDescent="0.25">
      <c r="A529" s="100"/>
      <c r="B529" s="100"/>
      <c r="C529" s="101" t="s">
        <v>1262</v>
      </c>
      <c r="D529" s="100"/>
      <c r="E529" s="188"/>
      <c r="F529" s="188"/>
      <c r="G529" s="121">
        <v>0</v>
      </c>
      <c r="H529" s="122"/>
      <c r="I529" s="119"/>
      <c r="J529" s="120"/>
      <c r="K529" s="402">
        <v>0</v>
      </c>
      <c r="L529" s="404">
        <v>0</v>
      </c>
      <c r="M529" s="122">
        <f>K529-L529</f>
        <v>0</v>
      </c>
      <c r="N529" s="428">
        <v>0</v>
      </c>
      <c r="O529" s="106">
        <v>44152</v>
      </c>
      <c r="P529" s="122">
        <f t="shared" si="111"/>
        <v>0</v>
      </c>
      <c r="Q529" s="405">
        <v>0</v>
      </c>
      <c r="R529" s="401">
        <f t="shared" si="98"/>
        <v>0</v>
      </c>
      <c r="S529" s="207"/>
    </row>
    <row r="530" spans="1:19" ht="11.25" customHeight="1" thickBot="1" x14ac:dyDescent="0.3">
      <c r="A530" s="100"/>
      <c r="B530" s="100" t="s">
        <v>994</v>
      </c>
      <c r="C530" s="100"/>
      <c r="D530" s="100"/>
      <c r="E530" s="181">
        <f>ROUND(SUM(E526:E529),5)</f>
        <v>26650</v>
      </c>
      <c r="F530" s="181">
        <f>SUM(F525:F529)</f>
        <v>26650</v>
      </c>
      <c r="G530" s="112">
        <f>SUM(G525:G529)</f>
        <v>27000</v>
      </c>
      <c r="H530" s="113">
        <f>SUM(H525:H529)</f>
        <v>27000</v>
      </c>
      <c r="I530" s="483">
        <f t="shared" si="108"/>
        <v>0</v>
      </c>
      <c r="J530" s="484">
        <f t="shared" si="109"/>
        <v>1</v>
      </c>
      <c r="K530" s="403">
        <f>SUM(K525:K529)</f>
        <v>27000</v>
      </c>
      <c r="L530" s="409">
        <f>SUM(L525:L529)</f>
        <v>27000</v>
      </c>
      <c r="M530" s="113">
        <f>K530-L530</f>
        <v>0</v>
      </c>
      <c r="N530" s="429">
        <f>SUM(N525:N529)</f>
        <v>27000</v>
      </c>
      <c r="O530" s="106">
        <v>44152</v>
      </c>
      <c r="P530" s="113">
        <f t="shared" si="111"/>
        <v>0</v>
      </c>
      <c r="Q530" s="503">
        <f>SUM(Q525:Q529)</f>
        <v>27000</v>
      </c>
      <c r="R530" s="113">
        <f t="shared" si="98"/>
        <v>0</v>
      </c>
      <c r="S530" s="207"/>
    </row>
    <row r="531" spans="1:19" ht="11.25" customHeight="1" thickTop="1" x14ac:dyDescent="0.25">
      <c r="A531" s="115" t="s">
        <v>995</v>
      </c>
      <c r="B531" s="100"/>
      <c r="C531" s="100"/>
      <c r="D531" s="100"/>
      <c r="E531" s="187">
        <f>ROUND(E514+E522+E525+E530,5)</f>
        <v>27289.96</v>
      </c>
      <c r="F531" s="187">
        <f>SUM(F521+F524+F530)</f>
        <v>27379.65</v>
      </c>
      <c r="G531" s="125">
        <f>SUM(G521+G524+G530)</f>
        <v>27658.560000000001</v>
      </c>
      <c r="H531" s="126">
        <f>SUM(H521+H524+H530)</f>
        <v>27964</v>
      </c>
      <c r="I531" s="119">
        <f t="shared" si="108"/>
        <v>305.43999999999869</v>
      </c>
      <c r="J531" s="120">
        <f t="shared" si="109"/>
        <v>0.98907738520955524</v>
      </c>
      <c r="K531" s="407">
        <f>SUM(K521+K524+K530)</f>
        <v>27929</v>
      </c>
      <c r="L531" s="432">
        <f>SUM(L521+L524+L530)</f>
        <v>27929</v>
      </c>
      <c r="M531" s="126">
        <f>K531-L531</f>
        <v>0</v>
      </c>
      <c r="N531" s="441">
        <f>SUM(N521+N524+N530)</f>
        <v>27942</v>
      </c>
      <c r="O531" s="106">
        <v>44152</v>
      </c>
      <c r="P531" s="126">
        <f t="shared" si="111"/>
        <v>-13</v>
      </c>
      <c r="Q531" s="504">
        <f>SUM(Q521+Q524+Q530)</f>
        <v>27942</v>
      </c>
      <c r="R531" s="126">
        <f t="shared" si="98"/>
        <v>0</v>
      </c>
      <c r="S531" s="207"/>
    </row>
    <row r="532" spans="1:19" ht="11.25" customHeight="1" x14ac:dyDescent="0.25">
      <c r="A532" s="100"/>
      <c r="B532" s="100"/>
      <c r="C532" s="100"/>
      <c r="D532" s="100"/>
      <c r="E532" s="183"/>
      <c r="F532" s="183"/>
      <c r="G532" s="117"/>
      <c r="H532" s="118"/>
      <c r="I532" s="119"/>
      <c r="J532" s="120"/>
      <c r="K532" s="118"/>
      <c r="L532" s="118"/>
      <c r="M532" s="118"/>
      <c r="N532" s="118"/>
      <c r="O532" s="106"/>
      <c r="P532" s="118"/>
      <c r="Q532" s="118"/>
      <c r="R532" s="118"/>
      <c r="S532" s="207"/>
    </row>
    <row r="533" spans="1:19" ht="11.25" customHeight="1" x14ac:dyDescent="0.25">
      <c r="A533" s="100" t="s">
        <v>996</v>
      </c>
      <c r="B533" s="100"/>
      <c r="C533" s="100"/>
      <c r="D533" s="100"/>
      <c r="E533" s="183"/>
      <c r="F533" s="183"/>
      <c r="G533" s="117"/>
      <c r="H533" s="118"/>
      <c r="I533" s="119"/>
      <c r="J533" s="120"/>
      <c r="K533" s="198"/>
      <c r="L533" s="408"/>
      <c r="M533" s="118"/>
      <c r="N533" s="427"/>
      <c r="O533" s="106">
        <v>44159</v>
      </c>
      <c r="P533" s="118"/>
      <c r="Q533" s="150"/>
      <c r="R533" s="118"/>
      <c r="S533" s="207"/>
    </row>
    <row r="534" spans="1:19" ht="11.25" customHeight="1" x14ac:dyDescent="0.25">
      <c r="A534" s="100"/>
      <c r="B534" s="100" t="s">
        <v>997</v>
      </c>
      <c r="C534" s="100"/>
      <c r="D534" s="100"/>
      <c r="E534" s="183"/>
      <c r="F534" s="183"/>
      <c r="G534" s="117"/>
      <c r="H534" s="118"/>
      <c r="I534" s="119"/>
      <c r="J534" s="120"/>
      <c r="K534" s="198"/>
      <c r="L534" s="408"/>
      <c r="M534" s="118"/>
      <c r="N534" s="427"/>
      <c r="O534" s="106">
        <v>44159</v>
      </c>
      <c r="P534" s="118"/>
      <c r="Q534" s="150"/>
      <c r="R534" s="118"/>
      <c r="S534" s="207"/>
    </row>
    <row r="535" spans="1:19" ht="11.25" customHeight="1" x14ac:dyDescent="0.2">
      <c r="A535" s="100"/>
      <c r="B535" s="100"/>
      <c r="C535" s="101" t="s">
        <v>998</v>
      </c>
      <c r="D535" s="100"/>
      <c r="E535" s="184">
        <v>7286</v>
      </c>
      <c r="F535" s="184">
        <v>7483.5</v>
      </c>
      <c r="G535" s="437">
        <v>7595</v>
      </c>
      <c r="H535" s="118">
        <v>7595</v>
      </c>
      <c r="I535" s="119">
        <f t="shared" si="108"/>
        <v>0</v>
      </c>
      <c r="J535" s="120">
        <f t="shared" si="109"/>
        <v>1</v>
      </c>
      <c r="K535" s="402">
        <v>7747</v>
      </c>
      <c r="L535" s="404">
        <v>7747</v>
      </c>
      <c r="M535" s="118">
        <f t="shared" ref="M535:M536" si="114">K535-L535</f>
        <v>0</v>
      </c>
      <c r="N535" s="428">
        <v>7747</v>
      </c>
      <c r="O535" s="106">
        <v>44159</v>
      </c>
      <c r="P535" s="118">
        <f>L535-N535</f>
        <v>0</v>
      </c>
      <c r="Q535" s="405">
        <v>7747</v>
      </c>
      <c r="R535" s="401">
        <f t="shared" si="98"/>
        <v>0</v>
      </c>
      <c r="S535" s="207"/>
    </row>
    <row r="536" spans="1:19" ht="11.25" customHeight="1" x14ac:dyDescent="0.25">
      <c r="A536" s="100"/>
      <c r="B536" s="100"/>
      <c r="C536" s="101" t="s">
        <v>999</v>
      </c>
      <c r="D536" s="100"/>
      <c r="E536" s="184">
        <v>30</v>
      </c>
      <c r="F536" s="184">
        <v>30</v>
      </c>
      <c r="G536" s="121">
        <v>0</v>
      </c>
      <c r="H536" s="118">
        <v>30</v>
      </c>
      <c r="I536" s="119">
        <f t="shared" si="108"/>
        <v>30</v>
      </c>
      <c r="J536" s="120">
        <f t="shared" si="109"/>
        <v>0</v>
      </c>
      <c r="K536" s="402">
        <v>30</v>
      </c>
      <c r="L536" s="404">
        <v>30</v>
      </c>
      <c r="M536" s="118">
        <f t="shared" si="114"/>
        <v>0</v>
      </c>
      <c r="N536" s="428">
        <v>30</v>
      </c>
      <c r="O536" s="106">
        <v>44159</v>
      </c>
      <c r="P536" s="118">
        <f>L536-N536</f>
        <v>0</v>
      </c>
      <c r="Q536" s="405">
        <v>30</v>
      </c>
      <c r="R536" s="401">
        <f t="shared" si="98"/>
        <v>0</v>
      </c>
      <c r="S536" s="207"/>
    </row>
    <row r="537" spans="1:19" ht="11.25" customHeight="1" x14ac:dyDescent="0.25">
      <c r="A537" s="100"/>
      <c r="B537" s="100"/>
      <c r="C537" s="101" t="s">
        <v>1000</v>
      </c>
      <c r="D537" s="100"/>
      <c r="E537" s="186">
        <v>0</v>
      </c>
      <c r="F537" s="186">
        <v>0</v>
      </c>
      <c r="G537" s="121">
        <v>0</v>
      </c>
      <c r="H537" s="118">
        <v>30</v>
      </c>
      <c r="I537" s="481">
        <f t="shared" si="108"/>
        <v>30</v>
      </c>
      <c r="J537" s="482">
        <f t="shared" si="109"/>
        <v>0</v>
      </c>
      <c r="K537" s="402">
        <v>30</v>
      </c>
      <c r="L537" s="404">
        <v>30</v>
      </c>
      <c r="M537" s="122">
        <f>K537-L537</f>
        <v>0</v>
      </c>
      <c r="N537" s="428">
        <v>30</v>
      </c>
      <c r="O537" s="106">
        <v>44159</v>
      </c>
      <c r="P537" s="122">
        <f>L537-N537</f>
        <v>0</v>
      </c>
      <c r="Q537" s="405">
        <v>30</v>
      </c>
      <c r="R537" s="401">
        <f t="shared" si="98"/>
        <v>0</v>
      </c>
      <c r="S537" s="207"/>
    </row>
    <row r="538" spans="1:19" ht="11.25" customHeight="1" x14ac:dyDescent="0.25">
      <c r="A538" s="100"/>
      <c r="B538" s="100" t="s">
        <v>1001</v>
      </c>
      <c r="C538" s="100"/>
      <c r="D538" s="100"/>
      <c r="E538" s="181">
        <f>ROUND(SUM(E534:E537),5)</f>
        <v>7316</v>
      </c>
      <c r="F538" s="181">
        <f>SUM(F534:F537)</f>
        <v>7513.5</v>
      </c>
      <c r="G538" s="112">
        <f>SUM(G534:G537)</f>
        <v>7595</v>
      </c>
      <c r="H538" s="113">
        <f>SUM(H534:H537)</f>
        <v>7655</v>
      </c>
      <c r="I538" s="479">
        <f t="shared" si="108"/>
        <v>60</v>
      </c>
      <c r="J538" s="480">
        <f t="shared" si="109"/>
        <v>0.992161985630307</v>
      </c>
      <c r="K538" s="403">
        <f>SUM(K534:K537)</f>
        <v>7807</v>
      </c>
      <c r="L538" s="409">
        <f>SUM(L534:L537)</f>
        <v>7807</v>
      </c>
      <c r="M538" s="113">
        <f>K538-L538</f>
        <v>0</v>
      </c>
      <c r="N538" s="429">
        <f>SUM(N534:N537)</f>
        <v>7807</v>
      </c>
      <c r="O538" s="106">
        <v>44159</v>
      </c>
      <c r="P538" s="113">
        <f>L538-N538</f>
        <v>0</v>
      </c>
      <c r="Q538" s="503">
        <f>SUM(Q534:Q537)</f>
        <v>7807</v>
      </c>
      <c r="R538" s="113">
        <f t="shared" si="98"/>
        <v>0</v>
      </c>
      <c r="S538" s="207"/>
    </row>
    <row r="539" spans="1:19" ht="11.25" customHeight="1" x14ac:dyDescent="0.25">
      <c r="A539" s="100"/>
      <c r="B539" s="100" t="s">
        <v>1002</v>
      </c>
      <c r="C539" s="100"/>
      <c r="D539" s="100"/>
      <c r="E539" s="183"/>
      <c r="F539" s="183"/>
      <c r="G539" s="117"/>
      <c r="H539" s="118"/>
      <c r="I539" s="119"/>
      <c r="J539" s="120"/>
      <c r="K539" s="198"/>
      <c r="L539" s="408"/>
      <c r="M539" s="118"/>
      <c r="N539" s="427"/>
      <c r="O539" s="106">
        <v>44159</v>
      </c>
      <c r="P539" s="118"/>
      <c r="Q539" s="150"/>
      <c r="R539" s="118">
        <f t="shared" si="98"/>
        <v>0</v>
      </c>
      <c r="S539" s="207"/>
    </row>
    <row r="540" spans="1:19" ht="11.25" customHeight="1" x14ac:dyDescent="0.2">
      <c r="A540" s="100"/>
      <c r="B540" s="100"/>
      <c r="C540" s="101" t="s">
        <v>1003</v>
      </c>
      <c r="D540" s="100"/>
      <c r="E540" s="184">
        <v>163.59</v>
      </c>
      <c r="F540" s="184">
        <v>1.83</v>
      </c>
      <c r="G540" s="437">
        <v>0</v>
      </c>
      <c r="H540" s="118">
        <v>200</v>
      </c>
      <c r="I540" s="119">
        <f t="shared" si="108"/>
        <v>200</v>
      </c>
      <c r="J540" s="120">
        <f t="shared" si="109"/>
        <v>0</v>
      </c>
      <c r="K540" s="402">
        <v>200</v>
      </c>
      <c r="L540" s="404">
        <v>200</v>
      </c>
      <c r="M540" s="118">
        <f t="shared" ref="M540:M543" si="115">K540-L540</f>
        <v>0</v>
      </c>
      <c r="N540" s="428">
        <v>200</v>
      </c>
      <c r="O540" s="106">
        <v>44159</v>
      </c>
      <c r="P540" s="118">
        <f t="shared" ref="P540:P544" si="116">L540-N540</f>
        <v>0</v>
      </c>
      <c r="Q540" s="405">
        <v>200</v>
      </c>
      <c r="R540" s="401">
        <f t="shared" si="98"/>
        <v>0</v>
      </c>
      <c r="S540" s="207"/>
    </row>
    <row r="541" spans="1:19" ht="11.25" customHeight="1" x14ac:dyDescent="0.2">
      <c r="A541" s="100"/>
      <c r="B541" s="100"/>
      <c r="C541" s="101" t="s">
        <v>1004</v>
      </c>
      <c r="D541" s="100"/>
      <c r="E541" s="184">
        <v>14826.48</v>
      </c>
      <c r="F541" s="184">
        <v>12124.85</v>
      </c>
      <c r="G541" s="437">
        <v>14401</v>
      </c>
      <c r="H541" s="118">
        <v>12000</v>
      </c>
      <c r="I541" s="119">
        <f t="shared" si="108"/>
        <v>-2401</v>
      </c>
      <c r="J541" s="120">
        <f t="shared" si="109"/>
        <v>1.2000833333333334</v>
      </c>
      <c r="K541" s="402">
        <v>12000</v>
      </c>
      <c r="L541" s="404">
        <v>12000</v>
      </c>
      <c r="M541" s="118">
        <f t="shared" si="115"/>
        <v>0</v>
      </c>
      <c r="N541" s="428">
        <v>12000</v>
      </c>
      <c r="O541" s="106">
        <v>44159</v>
      </c>
      <c r="P541" s="118">
        <f t="shared" si="116"/>
        <v>0</v>
      </c>
      <c r="Q541" s="405">
        <v>12000</v>
      </c>
      <c r="R541" s="401">
        <f t="shared" si="98"/>
        <v>0</v>
      </c>
      <c r="S541" s="207"/>
    </row>
    <row r="542" spans="1:19" ht="11.25" customHeight="1" x14ac:dyDescent="0.2">
      <c r="A542" s="100"/>
      <c r="B542" s="100"/>
      <c r="C542" s="101" t="s">
        <v>1005</v>
      </c>
      <c r="D542" s="100"/>
      <c r="E542" s="184">
        <v>1465.96</v>
      </c>
      <c r="F542" s="184">
        <v>1914.89</v>
      </c>
      <c r="G542" s="437">
        <v>2276.54</v>
      </c>
      <c r="H542" s="118">
        <v>4000</v>
      </c>
      <c r="I542" s="119">
        <f t="shared" si="108"/>
        <v>1723.46</v>
      </c>
      <c r="J542" s="120">
        <f t="shared" si="109"/>
        <v>0.56913499999999995</v>
      </c>
      <c r="K542" s="402">
        <v>4000</v>
      </c>
      <c r="L542" s="404">
        <v>4000</v>
      </c>
      <c r="M542" s="118">
        <f t="shared" si="115"/>
        <v>0</v>
      </c>
      <c r="N542" s="428">
        <v>4000</v>
      </c>
      <c r="O542" s="106">
        <v>44159</v>
      </c>
      <c r="P542" s="118">
        <f t="shared" si="116"/>
        <v>0</v>
      </c>
      <c r="Q542" s="405">
        <v>4000</v>
      </c>
      <c r="R542" s="401">
        <f t="shared" si="98"/>
        <v>0</v>
      </c>
      <c r="S542" s="207"/>
    </row>
    <row r="543" spans="1:19" ht="11.25" customHeight="1" x14ac:dyDescent="0.2">
      <c r="A543" s="100"/>
      <c r="B543" s="100"/>
      <c r="C543" s="101" t="s">
        <v>1006</v>
      </c>
      <c r="D543" s="100"/>
      <c r="E543" s="184">
        <v>0</v>
      </c>
      <c r="F543" s="184">
        <v>105</v>
      </c>
      <c r="G543" s="437">
        <v>0</v>
      </c>
      <c r="H543" s="118">
        <v>1000</v>
      </c>
      <c r="I543" s="119">
        <f t="shared" si="108"/>
        <v>1000</v>
      </c>
      <c r="J543" s="120">
        <f t="shared" si="109"/>
        <v>0</v>
      </c>
      <c r="K543" s="402">
        <v>1000</v>
      </c>
      <c r="L543" s="404">
        <v>1000</v>
      </c>
      <c r="M543" s="118">
        <f t="shared" si="115"/>
        <v>0</v>
      </c>
      <c r="N543" s="428">
        <v>1000</v>
      </c>
      <c r="O543" s="106">
        <v>44159</v>
      </c>
      <c r="P543" s="118">
        <f t="shared" si="116"/>
        <v>0</v>
      </c>
      <c r="Q543" s="405">
        <v>1000</v>
      </c>
      <c r="R543" s="401">
        <f t="shared" si="98"/>
        <v>0</v>
      </c>
      <c r="S543" s="207"/>
    </row>
    <row r="544" spans="1:19" ht="11.25" customHeight="1" x14ac:dyDescent="0.2">
      <c r="A544" s="100"/>
      <c r="B544" s="100"/>
      <c r="C544" s="101" t="s">
        <v>1007</v>
      </c>
      <c r="D544" s="100"/>
      <c r="E544" s="186">
        <v>5536.85</v>
      </c>
      <c r="F544" s="186">
        <v>5303.57</v>
      </c>
      <c r="G544" s="437">
        <v>3956.64</v>
      </c>
      <c r="H544" s="118">
        <v>7500</v>
      </c>
      <c r="I544" s="481">
        <f t="shared" si="108"/>
        <v>3543.36</v>
      </c>
      <c r="J544" s="482">
        <f t="shared" si="109"/>
        <v>0.52755200000000002</v>
      </c>
      <c r="K544" s="402">
        <v>7500</v>
      </c>
      <c r="L544" s="404">
        <v>7500</v>
      </c>
      <c r="M544" s="122">
        <f>K544-L544</f>
        <v>0</v>
      </c>
      <c r="N544" s="428">
        <v>7500</v>
      </c>
      <c r="O544" s="106">
        <v>44159</v>
      </c>
      <c r="P544" s="122">
        <f t="shared" si="116"/>
        <v>0</v>
      </c>
      <c r="Q544" s="405">
        <v>7500</v>
      </c>
      <c r="R544" s="401">
        <f t="shared" si="98"/>
        <v>0</v>
      </c>
      <c r="S544" s="207"/>
    </row>
    <row r="545" spans="1:19" ht="11.25" customHeight="1" x14ac:dyDescent="0.25">
      <c r="A545" s="100"/>
      <c r="B545" s="100" t="s">
        <v>1008</v>
      </c>
      <c r="C545" s="100"/>
      <c r="D545" s="100"/>
      <c r="E545" s="181">
        <f>SUM(E539:E544)</f>
        <v>21992.879999999997</v>
      </c>
      <c r="F545" s="181">
        <f>SUM(F539:F544)</f>
        <v>19450.14</v>
      </c>
      <c r="G545" s="112">
        <f>SUM(G539:G544)</f>
        <v>20634.18</v>
      </c>
      <c r="H545" s="113">
        <f>SUM(H539:H544)</f>
        <v>24700</v>
      </c>
      <c r="I545" s="479">
        <f t="shared" si="108"/>
        <v>4065.8199999999997</v>
      </c>
      <c r="J545" s="480">
        <f t="shared" si="109"/>
        <v>0.8353919028340081</v>
      </c>
      <c r="K545" s="403">
        <f>SUM(K539:K544)</f>
        <v>24700</v>
      </c>
      <c r="L545" s="409">
        <f>SUM(L539:L544)</f>
        <v>24700</v>
      </c>
      <c r="M545" s="113">
        <f>K545-L545</f>
        <v>0</v>
      </c>
      <c r="N545" s="429">
        <f>SUM(N539:N544)</f>
        <v>24700</v>
      </c>
      <c r="O545" s="106">
        <v>44159</v>
      </c>
      <c r="P545" s="118">
        <f>L545-N545</f>
        <v>0</v>
      </c>
      <c r="Q545" s="503">
        <f>SUM(Q539:Q544)</f>
        <v>24700</v>
      </c>
      <c r="R545" s="113">
        <f t="shared" si="98"/>
        <v>0</v>
      </c>
      <c r="S545" s="207"/>
    </row>
    <row r="546" spans="1:19" ht="11.25" customHeight="1" x14ac:dyDescent="0.25">
      <c r="A546" s="100"/>
      <c r="B546" s="100" t="s">
        <v>1009</v>
      </c>
      <c r="C546" s="100"/>
      <c r="D546" s="100"/>
      <c r="E546" s="184"/>
      <c r="F546" s="184"/>
      <c r="G546" s="121"/>
      <c r="H546" s="118"/>
      <c r="I546" s="119"/>
      <c r="J546" s="120"/>
      <c r="K546" s="402"/>
      <c r="L546" s="404"/>
      <c r="M546" s="118"/>
      <c r="N546" s="428"/>
      <c r="O546" s="106">
        <v>44159</v>
      </c>
      <c r="P546" s="118"/>
      <c r="Q546" s="405"/>
      <c r="R546" s="401"/>
      <c r="S546" s="207"/>
    </row>
    <row r="547" spans="1:19" ht="11.25" customHeight="1" x14ac:dyDescent="0.25">
      <c r="A547" s="100"/>
      <c r="B547" s="100"/>
      <c r="C547" s="101" t="s">
        <v>1010</v>
      </c>
      <c r="D547" s="100"/>
      <c r="E547" s="195">
        <v>4000</v>
      </c>
      <c r="F547" s="195">
        <v>4000</v>
      </c>
      <c r="G547" s="117">
        <v>0</v>
      </c>
      <c r="H547" s="118">
        <v>0</v>
      </c>
      <c r="I547" s="119">
        <f t="shared" si="108"/>
        <v>0</v>
      </c>
      <c r="J547" s="120" t="str">
        <f t="shared" si="109"/>
        <v>---</v>
      </c>
      <c r="K547" s="198">
        <v>0</v>
      </c>
      <c r="L547" s="408">
        <v>0</v>
      </c>
      <c r="M547" s="118">
        <f t="shared" ref="M547:M568" si="117">K547-L547</f>
        <v>0</v>
      </c>
      <c r="N547" s="427">
        <v>0</v>
      </c>
      <c r="O547" s="106">
        <v>44159</v>
      </c>
      <c r="P547" s="118">
        <f t="shared" ref="P547:P569" si="118">L547-N547</f>
        <v>0</v>
      </c>
      <c r="Q547" s="150">
        <v>0</v>
      </c>
      <c r="R547" s="118">
        <f t="shared" si="98"/>
        <v>0</v>
      </c>
      <c r="S547" s="207"/>
    </row>
    <row r="548" spans="1:19" ht="11.25" customHeight="1" x14ac:dyDescent="0.25">
      <c r="A548" s="100"/>
      <c r="B548" s="100"/>
      <c r="C548" s="101" t="s">
        <v>1011</v>
      </c>
      <c r="D548" s="100"/>
      <c r="E548" s="195">
        <v>4800</v>
      </c>
      <c r="F548" s="195">
        <v>4800</v>
      </c>
      <c r="G548" s="117">
        <v>0</v>
      </c>
      <c r="H548" s="118">
        <v>0</v>
      </c>
      <c r="I548" s="119">
        <f t="shared" si="108"/>
        <v>0</v>
      </c>
      <c r="J548" s="120" t="str">
        <f t="shared" si="109"/>
        <v>---</v>
      </c>
      <c r="K548" s="198">
        <v>0</v>
      </c>
      <c r="L548" s="408">
        <v>0</v>
      </c>
      <c r="M548" s="118">
        <f t="shared" si="117"/>
        <v>0</v>
      </c>
      <c r="N548" s="427">
        <v>0</v>
      </c>
      <c r="O548" s="106">
        <v>44159</v>
      </c>
      <c r="P548" s="118">
        <f t="shared" si="118"/>
        <v>0</v>
      </c>
      <c r="Q548" s="150">
        <v>0</v>
      </c>
      <c r="R548" s="118">
        <f t="shared" si="98"/>
        <v>0</v>
      </c>
      <c r="S548" s="207"/>
    </row>
    <row r="549" spans="1:19" ht="11.25" customHeight="1" x14ac:dyDescent="0.25">
      <c r="A549" s="100"/>
      <c r="B549" s="100"/>
      <c r="C549" s="101" t="s">
        <v>1012</v>
      </c>
      <c r="D549" s="100"/>
      <c r="E549" s="195">
        <v>2400</v>
      </c>
      <c r="F549" s="195">
        <v>2400</v>
      </c>
      <c r="G549" s="117">
        <v>2400</v>
      </c>
      <c r="H549" s="118">
        <v>2400</v>
      </c>
      <c r="I549" s="119">
        <f t="shared" si="108"/>
        <v>0</v>
      </c>
      <c r="J549" s="120">
        <f t="shared" si="109"/>
        <v>1</v>
      </c>
      <c r="K549" s="198">
        <v>0</v>
      </c>
      <c r="L549" s="408">
        <v>0</v>
      </c>
      <c r="M549" s="118">
        <f t="shared" si="117"/>
        <v>0</v>
      </c>
      <c r="N549" s="427">
        <v>0</v>
      </c>
      <c r="O549" s="106">
        <v>44159</v>
      </c>
      <c r="P549" s="118">
        <f t="shared" si="118"/>
        <v>0</v>
      </c>
      <c r="Q549" s="150">
        <v>0</v>
      </c>
      <c r="R549" s="118">
        <f t="shared" si="98"/>
        <v>0</v>
      </c>
      <c r="S549" s="207"/>
    </row>
    <row r="550" spans="1:19" ht="11.25" customHeight="1" x14ac:dyDescent="0.25">
      <c r="A550" s="100"/>
      <c r="B550" s="100"/>
      <c r="C550" s="101" t="s">
        <v>1013</v>
      </c>
      <c r="D550" s="100"/>
      <c r="E550" s="195">
        <v>6757</v>
      </c>
      <c r="F550" s="195">
        <v>6757</v>
      </c>
      <c r="G550" s="117">
        <v>6757</v>
      </c>
      <c r="H550" s="118">
        <v>6757</v>
      </c>
      <c r="I550" s="119">
        <f t="shared" si="108"/>
        <v>0</v>
      </c>
      <c r="J550" s="120">
        <f t="shared" si="109"/>
        <v>1</v>
      </c>
      <c r="K550" s="198">
        <v>6757</v>
      </c>
      <c r="L550" s="408">
        <v>6757</v>
      </c>
      <c r="M550" s="118">
        <f t="shared" si="117"/>
        <v>0</v>
      </c>
      <c r="N550" s="427">
        <v>6757</v>
      </c>
      <c r="O550" s="106">
        <v>44159</v>
      </c>
      <c r="P550" s="118">
        <f t="shared" si="118"/>
        <v>0</v>
      </c>
      <c r="Q550" s="150">
        <v>6757</v>
      </c>
      <c r="R550" s="118">
        <f t="shared" si="98"/>
        <v>0</v>
      </c>
      <c r="S550" s="207"/>
    </row>
    <row r="551" spans="1:19" ht="11.25" customHeight="1" x14ac:dyDescent="0.25">
      <c r="A551" s="100"/>
      <c r="B551" s="100"/>
      <c r="C551" s="101" t="s">
        <v>1014</v>
      </c>
      <c r="D551" s="100"/>
      <c r="E551" s="195">
        <v>500</v>
      </c>
      <c r="F551" s="195">
        <v>500</v>
      </c>
      <c r="G551" s="117">
        <v>500</v>
      </c>
      <c r="H551" s="118">
        <v>500</v>
      </c>
      <c r="I551" s="119">
        <f t="shared" si="108"/>
        <v>0</v>
      </c>
      <c r="J551" s="120">
        <f t="shared" si="109"/>
        <v>1</v>
      </c>
      <c r="K551" s="198">
        <v>500</v>
      </c>
      <c r="L551" s="408">
        <v>500</v>
      </c>
      <c r="M551" s="118">
        <f t="shared" si="117"/>
        <v>0</v>
      </c>
      <c r="N551" s="427">
        <v>500</v>
      </c>
      <c r="O551" s="106">
        <v>44159</v>
      </c>
      <c r="P551" s="118">
        <f t="shared" si="118"/>
        <v>0</v>
      </c>
      <c r="Q551" s="150">
        <v>500</v>
      </c>
      <c r="R551" s="118">
        <f t="shared" si="98"/>
        <v>0</v>
      </c>
      <c r="S551" s="207"/>
    </row>
    <row r="552" spans="1:19" ht="11.25" customHeight="1" x14ac:dyDescent="0.25">
      <c r="A552" s="100"/>
      <c r="B552" s="100"/>
      <c r="C552" s="101" t="s">
        <v>1015</v>
      </c>
      <c r="D552" s="100"/>
      <c r="E552" s="195">
        <v>2400</v>
      </c>
      <c r="F552" s="195">
        <v>0</v>
      </c>
      <c r="G552" s="117">
        <v>0</v>
      </c>
      <c r="H552" s="118">
        <v>0</v>
      </c>
      <c r="I552" s="119">
        <f t="shared" si="108"/>
        <v>0</v>
      </c>
      <c r="J552" s="120" t="str">
        <f t="shared" si="109"/>
        <v>---</v>
      </c>
      <c r="K552" s="198">
        <v>0</v>
      </c>
      <c r="L552" s="408">
        <v>0</v>
      </c>
      <c r="M552" s="118">
        <f t="shared" si="117"/>
        <v>0</v>
      </c>
      <c r="N552" s="427">
        <v>0</v>
      </c>
      <c r="O552" s="106">
        <v>44159</v>
      </c>
      <c r="P552" s="118">
        <f t="shared" si="118"/>
        <v>0</v>
      </c>
      <c r="Q552" s="150">
        <v>0</v>
      </c>
      <c r="R552" s="118">
        <f t="shared" ref="R552:R611" si="119">N552-Q552</f>
        <v>0</v>
      </c>
      <c r="S552" s="207"/>
    </row>
    <row r="553" spans="1:19" ht="11.25" customHeight="1" x14ac:dyDescent="0.25">
      <c r="A553" s="100"/>
      <c r="B553" s="100"/>
      <c r="C553" s="101" t="s">
        <v>1016</v>
      </c>
      <c r="D553" s="100"/>
      <c r="E553" s="195"/>
      <c r="F553" s="195">
        <v>2400</v>
      </c>
      <c r="G553" s="117">
        <v>2400</v>
      </c>
      <c r="H553" s="118">
        <v>2400</v>
      </c>
      <c r="I553" s="119">
        <f t="shared" si="108"/>
        <v>0</v>
      </c>
      <c r="J553" s="120">
        <f t="shared" si="109"/>
        <v>1</v>
      </c>
      <c r="K553" s="198">
        <v>2400</v>
      </c>
      <c r="L553" s="408">
        <v>2400</v>
      </c>
      <c r="M553" s="118">
        <f t="shared" si="117"/>
        <v>0</v>
      </c>
      <c r="N553" s="427">
        <v>2400</v>
      </c>
      <c r="O553" s="106">
        <v>44159</v>
      </c>
      <c r="P553" s="118">
        <f t="shared" si="118"/>
        <v>0</v>
      </c>
      <c r="Q553" s="150">
        <v>2400</v>
      </c>
      <c r="R553" s="118">
        <f t="shared" si="119"/>
        <v>0</v>
      </c>
      <c r="S553" s="207"/>
    </row>
    <row r="554" spans="1:19" ht="11.25" customHeight="1" x14ac:dyDescent="0.25">
      <c r="A554" s="100"/>
      <c r="B554" s="100"/>
      <c r="C554" s="101" t="s">
        <v>1180</v>
      </c>
      <c r="D554" s="100"/>
      <c r="E554" s="195">
        <v>1200</v>
      </c>
      <c r="F554" s="195">
        <v>1200</v>
      </c>
      <c r="G554" s="117">
        <v>1200</v>
      </c>
      <c r="H554" s="118">
        <v>1200</v>
      </c>
      <c r="I554" s="119">
        <f t="shared" si="108"/>
        <v>0</v>
      </c>
      <c r="J554" s="120">
        <f t="shared" si="109"/>
        <v>1</v>
      </c>
      <c r="K554" s="198">
        <v>1200</v>
      </c>
      <c r="L554" s="408">
        <v>1200</v>
      </c>
      <c r="M554" s="118">
        <f t="shared" si="117"/>
        <v>0</v>
      </c>
      <c r="N554" s="427">
        <v>1200</v>
      </c>
      <c r="O554" s="106">
        <v>44159</v>
      </c>
      <c r="P554" s="118">
        <f t="shared" si="118"/>
        <v>0</v>
      </c>
      <c r="Q554" s="150">
        <v>1200</v>
      </c>
      <c r="R554" s="118">
        <f t="shared" si="119"/>
        <v>0</v>
      </c>
      <c r="S554" s="207"/>
    </row>
    <row r="555" spans="1:19" ht="11.25" customHeight="1" x14ac:dyDescent="0.25">
      <c r="A555" s="100"/>
      <c r="B555" s="100"/>
      <c r="C555" s="101" t="s">
        <v>1017</v>
      </c>
      <c r="D555" s="100"/>
      <c r="E555" s="195"/>
      <c r="F555" s="195">
        <v>0</v>
      </c>
      <c r="G555" s="117">
        <v>0</v>
      </c>
      <c r="H555" s="118">
        <v>0</v>
      </c>
      <c r="I555" s="119">
        <f t="shared" si="108"/>
        <v>0</v>
      </c>
      <c r="J555" s="120" t="str">
        <f t="shared" si="109"/>
        <v>---</v>
      </c>
      <c r="K555" s="198">
        <v>0</v>
      </c>
      <c r="L555" s="408">
        <v>0</v>
      </c>
      <c r="M555" s="118">
        <f t="shared" si="117"/>
        <v>0</v>
      </c>
      <c r="N555" s="427">
        <v>0</v>
      </c>
      <c r="O555" s="106">
        <v>44159</v>
      </c>
      <c r="P555" s="118">
        <f t="shared" si="118"/>
        <v>0</v>
      </c>
      <c r="Q555" s="150">
        <v>0</v>
      </c>
      <c r="R555" s="118">
        <f t="shared" si="119"/>
        <v>0</v>
      </c>
      <c r="S555" s="207"/>
    </row>
    <row r="556" spans="1:19" ht="11.25" customHeight="1" x14ac:dyDescent="0.25">
      <c r="A556" s="100"/>
      <c r="B556" s="100"/>
      <c r="C556" s="101" t="s">
        <v>1018</v>
      </c>
      <c r="D556" s="100"/>
      <c r="E556" s="195">
        <v>125</v>
      </c>
      <c r="F556" s="195">
        <v>125</v>
      </c>
      <c r="G556" s="117">
        <v>125</v>
      </c>
      <c r="H556" s="118">
        <v>125</v>
      </c>
      <c r="I556" s="119">
        <f t="shared" si="108"/>
        <v>0</v>
      </c>
      <c r="J556" s="120">
        <f t="shared" si="109"/>
        <v>1</v>
      </c>
      <c r="K556" s="198">
        <v>125</v>
      </c>
      <c r="L556" s="408">
        <v>125</v>
      </c>
      <c r="M556" s="118">
        <f t="shared" si="117"/>
        <v>0</v>
      </c>
      <c r="N556" s="427">
        <v>125</v>
      </c>
      <c r="O556" s="106">
        <v>44159</v>
      </c>
      <c r="P556" s="118">
        <f t="shared" si="118"/>
        <v>0</v>
      </c>
      <c r="Q556" s="150">
        <v>125</v>
      </c>
      <c r="R556" s="118">
        <f t="shared" si="119"/>
        <v>0</v>
      </c>
      <c r="S556" s="207"/>
    </row>
    <row r="557" spans="1:19" ht="11.25" customHeight="1" x14ac:dyDescent="0.25">
      <c r="A557" s="100"/>
      <c r="B557" s="100"/>
      <c r="C557" s="101" t="s">
        <v>1019</v>
      </c>
      <c r="D557" s="100"/>
      <c r="E557" s="195">
        <v>2000</v>
      </c>
      <c r="F557" s="195">
        <v>0</v>
      </c>
      <c r="G557" s="117">
        <v>0</v>
      </c>
      <c r="H557" s="118">
        <v>0</v>
      </c>
      <c r="I557" s="119">
        <f t="shared" si="108"/>
        <v>0</v>
      </c>
      <c r="J557" s="120" t="str">
        <f t="shared" si="109"/>
        <v>---</v>
      </c>
      <c r="K557" s="198">
        <v>0</v>
      </c>
      <c r="L557" s="408">
        <v>0</v>
      </c>
      <c r="M557" s="118">
        <f t="shared" si="117"/>
        <v>0</v>
      </c>
      <c r="N557" s="427">
        <v>0</v>
      </c>
      <c r="O557" s="106">
        <v>44159</v>
      </c>
      <c r="P557" s="118">
        <f t="shared" si="118"/>
        <v>0</v>
      </c>
      <c r="Q557" s="150">
        <v>0</v>
      </c>
      <c r="R557" s="118">
        <f t="shared" si="119"/>
        <v>0</v>
      </c>
      <c r="S557" s="207"/>
    </row>
    <row r="558" spans="1:19" ht="11.25" customHeight="1" x14ac:dyDescent="0.25">
      <c r="A558" s="100"/>
      <c r="B558" s="100"/>
      <c r="C558" s="101" t="s">
        <v>1020</v>
      </c>
      <c r="D558" s="100"/>
      <c r="E558" s="195"/>
      <c r="F558" s="195">
        <v>2000</v>
      </c>
      <c r="G558" s="117">
        <v>2000</v>
      </c>
      <c r="H558" s="118">
        <v>2000</v>
      </c>
      <c r="I558" s="119">
        <f t="shared" si="108"/>
        <v>0</v>
      </c>
      <c r="J558" s="120">
        <f t="shared" si="109"/>
        <v>1</v>
      </c>
      <c r="K558" s="198">
        <v>2000</v>
      </c>
      <c r="L558" s="408">
        <v>2000</v>
      </c>
      <c r="M558" s="118">
        <f t="shared" si="117"/>
        <v>0</v>
      </c>
      <c r="N558" s="427">
        <v>2000</v>
      </c>
      <c r="O558" s="106">
        <v>44159</v>
      </c>
      <c r="P558" s="118">
        <f t="shared" si="118"/>
        <v>0</v>
      </c>
      <c r="Q558" s="150">
        <v>2000</v>
      </c>
      <c r="R558" s="118">
        <f t="shared" si="119"/>
        <v>0</v>
      </c>
      <c r="S558" s="207"/>
    </row>
    <row r="559" spans="1:19" ht="11.25" customHeight="1" x14ac:dyDescent="0.25">
      <c r="A559" s="100"/>
      <c r="B559" s="100"/>
      <c r="C559" s="101" t="s">
        <v>1021</v>
      </c>
      <c r="D559" s="100"/>
      <c r="E559" s="195"/>
      <c r="F559" s="195">
        <v>0</v>
      </c>
      <c r="G559" s="117">
        <v>0</v>
      </c>
      <c r="H559" s="118">
        <v>0</v>
      </c>
      <c r="I559" s="119">
        <f t="shared" si="108"/>
        <v>0</v>
      </c>
      <c r="J559" s="120" t="str">
        <f t="shared" si="109"/>
        <v>---</v>
      </c>
      <c r="K559" s="198">
        <v>0</v>
      </c>
      <c r="L559" s="408">
        <v>0</v>
      </c>
      <c r="M559" s="118">
        <f t="shared" si="117"/>
        <v>0</v>
      </c>
      <c r="N559" s="427">
        <v>0</v>
      </c>
      <c r="O559" s="106">
        <v>44159</v>
      </c>
      <c r="P559" s="118">
        <f t="shared" si="118"/>
        <v>0</v>
      </c>
      <c r="Q559" s="150">
        <v>0</v>
      </c>
      <c r="R559" s="118">
        <f t="shared" si="119"/>
        <v>0</v>
      </c>
      <c r="S559" s="207"/>
    </row>
    <row r="560" spans="1:19" ht="11.25" customHeight="1" x14ac:dyDescent="0.25">
      <c r="A560" s="100"/>
      <c r="B560" s="100"/>
      <c r="C560" s="101" t="s">
        <v>1022</v>
      </c>
      <c r="D560" s="100"/>
      <c r="E560" s="195">
        <v>1000</v>
      </c>
      <c r="F560" s="195">
        <v>1000</v>
      </c>
      <c r="G560" s="117">
        <v>1000</v>
      </c>
      <c r="H560" s="118">
        <v>1000</v>
      </c>
      <c r="I560" s="119">
        <f t="shared" si="108"/>
        <v>0</v>
      </c>
      <c r="J560" s="120">
        <f t="shared" si="109"/>
        <v>1</v>
      </c>
      <c r="K560" s="198">
        <v>1000</v>
      </c>
      <c r="L560" s="408">
        <v>1000</v>
      </c>
      <c r="M560" s="118">
        <f t="shared" si="117"/>
        <v>0</v>
      </c>
      <c r="N560" s="427">
        <v>1000</v>
      </c>
      <c r="O560" s="106">
        <v>44159</v>
      </c>
      <c r="P560" s="118">
        <f t="shared" si="118"/>
        <v>0</v>
      </c>
      <c r="Q560" s="150">
        <v>1000</v>
      </c>
      <c r="R560" s="118">
        <f t="shared" si="119"/>
        <v>0</v>
      </c>
      <c r="S560" s="207"/>
    </row>
    <row r="561" spans="1:19" ht="11.25" customHeight="1" x14ac:dyDescent="0.25">
      <c r="A561" s="100"/>
      <c r="B561" s="100"/>
      <c r="C561" s="101" t="s">
        <v>1023</v>
      </c>
      <c r="D561" s="100"/>
      <c r="E561" s="195">
        <v>2200</v>
      </c>
      <c r="F561" s="195">
        <v>2200</v>
      </c>
      <c r="G561" s="117">
        <v>2500</v>
      </c>
      <c r="H561" s="118">
        <v>2500</v>
      </c>
      <c r="I561" s="119">
        <f t="shared" si="108"/>
        <v>0</v>
      </c>
      <c r="J561" s="120">
        <f t="shared" si="109"/>
        <v>1</v>
      </c>
      <c r="K561" s="198">
        <v>4900</v>
      </c>
      <c r="L561" s="408">
        <v>4900</v>
      </c>
      <c r="M561" s="118">
        <f t="shared" si="117"/>
        <v>0</v>
      </c>
      <c r="N561" s="427">
        <v>4900</v>
      </c>
      <c r="O561" s="106">
        <v>44159</v>
      </c>
      <c r="P561" s="118">
        <f t="shared" si="118"/>
        <v>0</v>
      </c>
      <c r="Q561" s="150">
        <v>2500</v>
      </c>
      <c r="R561" s="118">
        <f t="shared" si="119"/>
        <v>2400</v>
      </c>
      <c r="S561" s="207" t="s">
        <v>1339</v>
      </c>
    </row>
    <row r="562" spans="1:19" ht="11.25" customHeight="1" x14ac:dyDescent="0.25">
      <c r="A562" s="100"/>
      <c r="B562" s="100"/>
      <c r="C562" s="101" t="s">
        <v>1024</v>
      </c>
      <c r="D562" s="100"/>
      <c r="E562" s="195"/>
      <c r="F562" s="195">
        <v>0</v>
      </c>
      <c r="G562" s="117">
        <v>0</v>
      </c>
      <c r="H562" s="118">
        <v>0</v>
      </c>
      <c r="I562" s="119">
        <f t="shared" si="108"/>
        <v>0</v>
      </c>
      <c r="J562" s="120" t="str">
        <f t="shared" si="109"/>
        <v>---</v>
      </c>
      <c r="K562" s="198">
        <v>0</v>
      </c>
      <c r="L562" s="408">
        <v>0</v>
      </c>
      <c r="M562" s="118">
        <f t="shared" si="117"/>
        <v>0</v>
      </c>
      <c r="N562" s="427">
        <v>0</v>
      </c>
      <c r="O562" s="106">
        <v>44159</v>
      </c>
      <c r="P562" s="118">
        <f t="shared" si="118"/>
        <v>0</v>
      </c>
      <c r="Q562" s="150">
        <v>0</v>
      </c>
      <c r="R562" s="118">
        <f t="shared" si="119"/>
        <v>0</v>
      </c>
      <c r="S562" s="207"/>
    </row>
    <row r="563" spans="1:19" ht="11.25" customHeight="1" x14ac:dyDescent="0.25">
      <c r="A563" s="100"/>
      <c r="B563" s="100"/>
      <c r="C563" s="101" t="s">
        <v>1025</v>
      </c>
      <c r="D563" s="100"/>
      <c r="E563" s="195">
        <v>2500</v>
      </c>
      <c r="F563" s="195">
        <v>2500</v>
      </c>
      <c r="G563" s="117">
        <v>2500</v>
      </c>
      <c r="H563" s="118">
        <v>2500</v>
      </c>
      <c r="I563" s="119">
        <f t="shared" si="108"/>
        <v>0</v>
      </c>
      <c r="J563" s="120">
        <f t="shared" si="109"/>
        <v>1</v>
      </c>
      <c r="K563" s="198">
        <v>2500</v>
      </c>
      <c r="L563" s="408">
        <v>2500</v>
      </c>
      <c r="M563" s="118">
        <f t="shared" si="117"/>
        <v>0</v>
      </c>
      <c r="N563" s="427">
        <v>2500</v>
      </c>
      <c r="O563" s="106">
        <v>44159</v>
      </c>
      <c r="P563" s="118">
        <f t="shared" si="118"/>
        <v>0</v>
      </c>
      <c r="Q563" s="150">
        <v>2500</v>
      </c>
      <c r="R563" s="118">
        <f t="shared" si="119"/>
        <v>0</v>
      </c>
      <c r="S563" s="207"/>
    </row>
    <row r="564" spans="1:19" ht="11.25" customHeight="1" x14ac:dyDescent="0.25">
      <c r="A564" s="100"/>
      <c r="B564" s="100"/>
      <c r="C564" s="101" t="s">
        <v>1026</v>
      </c>
      <c r="D564" s="100"/>
      <c r="E564" s="195">
        <v>1000</v>
      </c>
      <c r="F564" s="195">
        <v>1000</v>
      </c>
      <c r="G564" s="117">
        <v>1000</v>
      </c>
      <c r="H564" s="118">
        <v>1000</v>
      </c>
      <c r="I564" s="119">
        <f t="shared" si="108"/>
        <v>0</v>
      </c>
      <c r="J564" s="120">
        <f t="shared" si="109"/>
        <v>1</v>
      </c>
      <c r="K564" s="198">
        <v>100</v>
      </c>
      <c r="L564" s="408">
        <v>1000</v>
      </c>
      <c r="M564" s="118">
        <f t="shared" si="117"/>
        <v>-900</v>
      </c>
      <c r="N564" s="427">
        <v>1000</v>
      </c>
      <c r="O564" s="106">
        <v>44159</v>
      </c>
      <c r="P564" s="118">
        <f t="shared" si="118"/>
        <v>0</v>
      </c>
      <c r="Q564" s="150">
        <v>1000</v>
      </c>
      <c r="R564" s="118">
        <f t="shared" si="119"/>
        <v>0</v>
      </c>
      <c r="S564" s="207"/>
    </row>
    <row r="565" spans="1:19" ht="11.25" customHeight="1" x14ac:dyDescent="0.25">
      <c r="A565" s="100"/>
      <c r="B565" s="100"/>
      <c r="C565" s="101" t="s">
        <v>1027</v>
      </c>
      <c r="D565" s="100"/>
      <c r="E565" s="195"/>
      <c r="F565" s="195">
        <v>0</v>
      </c>
      <c r="G565" s="117">
        <v>0</v>
      </c>
      <c r="H565" s="118">
        <v>0</v>
      </c>
      <c r="I565" s="119">
        <f t="shared" si="108"/>
        <v>0</v>
      </c>
      <c r="J565" s="120" t="str">
        <f t="shared" si="109"/>
        <v>---</v>
      </c>
      <c r="K565" s="198">
        <v>0</v>
      </c>
      <c r="L565" s="408">
        <v>0</v>
      </c>
      <c r="M565" s="118">
        <f t="shared" si="117"/>
        <v>0</v>
      </c>
      <c r="N565" s="427">
        <v>0</v>
      </c>
      <c r="O565" s="106">
        <v>44159</v>
      </c>
      <c r="P565" s="118">
        <f t="shared" si="118"/>
        <v>0</v>
      </c>
      <c r="Q565" s="150">
        <v>0</v>
      </c>
      <c r="R565" s="118">
        <f t="shared" si="119"/>
        <v>0</v>
      </c>
      <c r="S565" s="207"/>
    </row>
    <row r="566" spans="1:19" ht="11.25" customHeight="1" x14ac:dyDescent="0.25">
      <c r="A566" s="100"/>
      <c r="B566" s="100"/>
      <c r="C566" s="101" t="s">
        <v>1259</v>
      </c>
      <c r="D566" s="100"/>
      <c r="E566" s="195">
        <v>250</v>
      </c>
      <c r="F566" s="195">
        <v>250</v>
      </c>
      <c r="G566" s="117">
        <v>600</v>
      </c>
      <c r="H566" s="118">
        <v>600</v>
      </c>
      <c r="I566" s="119">
        <f t="shared" ref="I566" si="120">H566-G566</f>
        <v>0</v>
      </c>
      <c r="J566" s="120">
        <f t="shared" ref="J566" si="121">IF((H566=0),"---",(G566/H566))</f>
        <v>1</v>
      </c>
      <c r="K566" s="198">
        <v>600</v>
      </c>
      <c r="L566" s="408">
        <v>600</v>
      </c>
      <c r="M566" s="118">
        <f t="shared" si="117"/>
        <v>0</v>
      </c>
      <c r="N566" s="427">
        <v>600</v>
      </c>
      <c r="O566" s="106">
        <v>44159</v>
      </c>
      <c r="P566" s="118">
        <f t="shared" si="118"/>
        <v>0</v>
      </c>
      <c r="Q566" s="150">
        <v>600</v>
      </c>
      <c r="R566" s="118">
        <f t="shared" si="119"/>
        <v>0</v>
      </c>
      <c r="S566" s="207"/>
    </row>
    <row r="567" spans="1:19" ht="11.25" customHeight="1" x14ac:dyDescent="0.25">
      <c r="A567" s="100"/>
      <c r="B567" s="100"/>
      <c r="C567" s="101" t="s">
        <v>1260</v>
      </c>
      <c r="D567" s="100"/>
      <c r="E567" s="195"/>
      <c r="F567" s="195"/>
      <c r="G567" s="117">
        <v>4000</v>
      </c>
      <c r="H567" s="118">
        <v>4000</v>
      </c>
      <c r="I567" s="119"/>
      <c r="J567" s="120"/>
      <c r="K567" s="198">
        <v>4000</v>
      </c>
      <c r="L567" s="408">
        <v>4000</v>
      </c>
      <c r="M567" s="118">
        <f t="shared" si="117"/>
        <v>0</v>
      </c>
      <c r="N567" s="427">
        <v>4000</v>
      </c>
      <c r="O567" s="106">
        <v>44159</v>
      </c>
      <c r="P567" s="118">
        <f t="shared" si="118"/>
        <v>0</v>
      </c>
      <c r="Q567" s="150">
        <v>4000</v>
      </c>
      <c r="R567" s="118">
        <f t="shared" si="119"/>
        <v>0</v>
      </c>
      <c r="S567" s="207"/>
    </row>
    <row r="568" spans="1:19" ht="11.25" customHeight="1" x14ac:dyDescent="0.25">
      <c r="A568" s="100"/>
      <c r="B568" s="100"/>
      <c r="C568" s="101" t="s">
        <v>1261</v>
      </c>
      <c r="D568" s="100"/>
      <c r="E568" s="191"/>
      <c r="F568" s="191"/>
      <c r="G568" s="117">
        <v>4000</v>
      </c>
      <c r="H568" s="118">
        <v>4000</v>
      </c>
      <c r="I568" s="119"/>
      <c r="J568" s="120"/>
      <c r="K568" s="198">
        <v>4000</v>
      </c>
      <c r="L568" s="408">
        <v>4000</v>
      </c>
      <c r="M568" s="118">
        <f t="shared" si="117"/>
        <v>0</v>
      </c>
      <c r="N568" s="427">
        <v>4000</v>
      </c>
      <c r="O568" s="106">
        <v>44159</v>
      </c>
      <c r="P568" s="118">
        <f t="shared" si="118"/>
        <v>0</v>
      </c>
      <c r="Q568" s="150">
        <v>4000</v>
      </c>
      <c r="R568" s="118">
        <f t="shared" si="119"/>
        <v>0</v>
      </c>
      <c r="S568" s="207"/>
    </row>
    <row r="569" spans="1:19" ht="11.25" customHeight="1" thickBot="1" x14ac:dyDescent="0.3">
      <c r="A569" s="100"/>
      <c r="B569" s="100" t="s">
        <v>1028</v>
      </c>
      <c r="C569" s="100"/>
      <c r="D569" s="100"/>
      <c r="E569" s="190">
        <f>SUM(E546:E568)</f>
        <v>31132</v>
      </c>
      <c r="F569" s="190">
        <f>SUM(F546:F568)</f>
        <v>31132</v>
      </c>
      <c r="G569" s="131">
        <f>SUM(G546:G568)</f>
        <v>30982</v>
      </c>
      <c r="H569" s="124">
        <f>SUM(H546:H568)</f>
        <v>30982</v>
      </c>
      <c r="I569" s="483">
        <f t="shared" si="108"/>
        <v>0</v>
      </c>
      <c r="J569" s="484">
        <f t="shared" si="109"/>
        <v>1</v>
      </c>
      <c r="K569" s="400">
        <f>SUM(K546:K568)</f>
        <v>30082</v>
      </c>
      <c r="L569" s="417">
        <f>SUM(L546:L568)</f>
        <v>30982</v>
      </c>
      <c r="M569" s="113">
        <f>K569-L569</f>
        <v>-900</v>
      </c>
      <c r="N569" s="431">
        <f>SUM(N546:N568)</f>
        <v>30982</v>
      </c>
      <c r="O569" s="106">
        <v>44159</v>
      </c>
      <c r="P569" s="124">
        <f t="shared" si="118"/>
        <v>0</v>
      </c>
      <c r="Q569" s="510">
        <f>SUM(Q546:Q568)</f>
        <v>28582</v>
      </c>
      <c r="R569" s="124">
        <f t="shared" si="119"/>
        <v>2400</v>
      </c>
      <c r="S569" s="207"/>
    </row>
    <row r="570" spans="1:19" ht="11.25" customHeight="1" thickTop="1" x14ac:dyDescent="0.25">
      <c r="A570" s="115" t="s">
        <v>1029</v>
      </c>
      <c r="B570" s="100"/>
      <c r="C570" s="100"/>
      <c r="D570" s="100"/>
      <c r="E570" s="196">
        <f>SUM(E538+E545+E569)</f>
        <v>60440.88</v>
      </c>
      <c r="F570" s="196">
        <f>SUM(F538+F545+F569)</f>
        <v>58095.64</v>
      </c>
      <c r="G570" s="435">
        <f>SUM(G538+G545+G569)</f>
        <v>59211.18</v>
      </c>
      <c r="H570" s="137">
        <f>SUM(H538+H545+H569)</f>
        <v>63337</v>
      </c>
      <c r="I570" s="119">
        <f t="shared" si="108"/>
        <v>4125.82</v>
      </c>
      <c r="J570" s="120">
        <f t="shared" si="109"/>
        <v>0.93485924499107942</v>
      </c>
      <c r="K570" s="446">
        <f>SUM(K538+K545+K569)</f>
        <v>62589</v>
      </c>
      <c r="L570" s="447">
        <f>SUM(L538+L545+L569)</f>
        <v>63489</v>
      </c>
      <c r="M570" s="126">
        <f>K570-L570</f>
        <v>-900</v>
      </c>
      <c r="N570" s="454">
        <f>SUM(N538+N545+N569)</f>
        <v>63489</v>
      </c>
      <c r="O570" s="106">
        <v>44159</v>
      </c>
      <c r="P570" s="118">
        <f>L570-N570</f>
        <v>0</v>
      </c>
      <c r="Q570" s="511">
        <f>SUM(Q538+Q545+Q569)</f>
        <v>61089</v>
      </c>
      <c r="R570" s="137">
        <f t="shared" si="119"/>
        <v>2400</v>
      </c>
      <c r="S570" s="207"/>
    </row>
    <row r="571" spans="1:19" ht="11.25" customHeight="1" x14ac:dyDescent="0.25">
      <c r="A571" s="100"/>
      <c r="B571" s="100"/>
      <c r="C571" s="100"/>
      <c r="D571" s="100"/>
      <c r="E571" s="197"/>
      <c r="F571" s="197"/>
      <c r="G571" s="138"/>
      <c r="H571" s="139"/>
      <c r="I571" s="119"/>
      <c r="J571" s="120"/>
      <c r="K571" s="139"/>
      <c r="L571" s="139"/>
      <c r="M571" s="139"/>
      <c r="N571" s="139"/>
      <c r="O571" s="106"/>
      <c r="P571" s="118"/>
      <c r="Q571" s="139"/>
      <c r="R571" s="139"/>
      <c r="S571" s="207"/>
    </row>
    <row r="572" spans="1:19" ht="11.25" customHeight="1" x14ac:dyDescent="0.25">
      <c r="A572" s="100" t="s">
        <v>1030</v>
      </c>
      <c r="B572" s="100"/>
      <c r="C572" s="100"/>
      <c r="D572" s="100"/>
      <c r="E572" s="183"/>
      <c r="F572" s="183"/>
      <c r="G572" s="117"/>
      <c r="H572" s="118"/>
      <c r="I572" s="119"/>
      <c r="J572" s="120"/>
      <c r="K572" s="198"/>
      <c r="L572" s="408"/>
      <c r="M572" s="118"/>
      <c r="N572" s="427"/>
      <c r="O572" s="106">
        <v>44180</v>
      </c>
      <c r="P572" s="118"/>
      <c r="Q572" s="150"/>
      <c r="R572" s="118"/>
      <c r="S572" s="207"/>
    </row>
    <row r="573" spans="1:19" ht="11.25" customHeight="1" x14ac:dyDescent="0.25">
      <c r="A573" s="100"/>
      <c r="B573" s="100" t="s">
        <v>1031</v>
      </c>
      <c r="C573" s="100"/>
      <c r="D573" s="100"/>
      <c r="E573" s="184"/>
      <c r="F573" s="184"/>
      <c r="G573" s="121"/>
      <c r="H573" s="118"/>
      <c r="I573" s="119"/>
      <c r="J573" s="120"/>
      <c r="K573" s="402"/>
      <c r="L573" s="404"/>
      <c r="M573" s="118"/>
      <c r="N573" s="428"/>
      <c r="O573" s="106">
        <v>44180</v>
      </c>
      <c r="P573" s="118"/>
      <c r="Q573" s="405"/>
      <c r="R573" s="401"/>
      <c r="S573" s="207"/>
    </row>
    <row r="574" spans="1:19" ht="11.25" customHeight="1" x14ac:dyDescent="0.2">
      <c r="A574" s="100"/>
      <c r="B574" s="100"/>
      <c r="C574" s="101" t="s">
        <v>1032</v>
      </c>
      <c r="D574" s="100"/>
      <c r="E574" s="184">
        <v>12090</v>
      </c>
      <c r="F574" s="184">
        <v>11838</v>
      </c>
      <c r="G574" s="437">
        <v>15186</v>
      </c>
      <c r="H574" s="118">
        <v>14969</v>
      </c>
      <c r="I574" s="119">
        <f t="shared" si="108"/>
        <v>-217</v>
      </c>
      <c r="J574" s="120">
        <f t="shared" si="109"/>
        <v>1.0144966263611463</v>
      </c>
      <c r="K574" s="402">
        <v>14710</v>
      </c>
      <c r="L574" s="404">
        <v>15000</v>
      </c>
      <c r="M574" s="118">
        <f t="shared" ref="M574" si="122">K574-L574</f>
        <v>-290</v>
      </c>
      <c r="N574" s="428">
        <v>15000</v>
      </c>
      <c r="O574" s="106">
        <v>44180</v>
      </c>
      <c r="P574" s="118">
        <f>L574-N574</f>
        <v>0</v>
      </c>
      <c r="Q574" s="405">
        <v>15000</v>
      </c>
      <c r="R574" s="401">
        <f t="shared" si="119"/>
        <v>0</v>
      </c>
      <c r="S574" s="207"/>
    </row>
    <row r="575" spans="1:19" ht="11.25" customHeight="1" x14ac:dyDescent="0.2">
      <c r="A575" s="100"/>
      <c r="B575" s="100"/>
      <c r="C575" s="101" t="s">
        <v>1033</v>
      </c>
      <c r="D575" s="100"/>
      <c r="E575" s="186">
        <v>10456</v>
      </c>
      <c r="F575" s="186">
        <v>12107</v>
      </c>
      <c r="G575" s="490">
        <v>14462</v>
      </c>
      <c r="H575" s="118">
        <v>9770</v>
      </c>
      <c r="I575" s="481">
        <f t="shared" si="108"/>
        <v>-4692</v>
      </c>
      <c r="J575" s="482">
        <f t="shared" si="109"/>
        <v>1.480245649948823</v>
      </c>
      <c r="K575" s="410">
        <v>9570</v>
      </c>
      <c r="L575" s="418">
        <v>9600</v>
      </c>
      <c r="M575" s="122">
        <f>K575-L575</f>
        <v>-30</v>
      </c>
      <c r="N575" s="430">
        <v>9600</v>
      </c>
      <c r="O575" s="106">
        <v>44180</v>
      </c>
      <c r="P575" s="118">
        <f>L575-N575</f>
        <v>0</v>
      </c>
      <c r="Q575" s="512">
        <v>9600</v>
      </c>
      <c r="R575" s="122">
        <f t="shared" si="119"/>
        <v>0</v>
      </c>
      <c r="S575" s="207"/>
    </row>
    <row r="576" spans="1:19" ht="11.25" customHeight="1" x14ac:dyDescent="0.25">
      <c r="A576" s="100"/>
      <c r="B576" s="100" t="s">
        <v>1034</v>
      </c>
      <c r="C576" s="100"/>
      <c r="D576" s="100"/>
      <c r="E576" s="181">
        <f>SUM(E573:E575)</f>
        <v>22546</v>
      </c>
      <c r="F576" s="181">
        <f>SUM(F573:F575)</f>
        <v>23945</v>
      </c>
      <c r="G576" s="112">
        <f>SUM(G573:G575)</f>
        <v>29648</v>
      </c>
      <c r="H576" s="113">
        <f>SUM(H573:H575)</f>
        <v>24739</v>
      </c>
      <c r="I576" s="479">
        <f t="shared" si="108"/>
        <v>-4909</v>
      </c>
      <c r="J576" s="480">
        <f t="shared" si="109"/>
        <v>1.1984316261772909</v>
      </c>
      <c r="K576" s="403">
        <f>SUM(K573:K575)</f>
        <v>24280</v>
      </c>
      <c r="L576" s="409">
        <f>SUM(L573:L575)</f>
        <v>24600</v>
      </c>
      <c r="M576" s="113">
        <f>K576-L576</f>
        <v>-320</v>
      </c>
      <c r="N576" s="429">
        <f>SUM(N573:N575)</f>
        <v>24600</v>
      </c>
      <c r="O576" s="106">
        <v>44180</v>
      </c>
      <c r="P576" s="113">
        <f>L576-N576</f>
        <v>0</v>
      </c>
      <c r="Q576" s="503">
        <f>SUM(Q573:Q575)</f>
        <v>24600</v>
      </c>
      <c r="R576" s="113">
        <f t="shared" si="119"/>
        <v>0</v>
      </c>
      <c r="S576" s="207"/>
    </row>
    <row r="577" spans="1:19" ht="11.25" customHeight="1" x14ac:dyDescent="0.25">
      <c r="A577" s="100"/>
      <c r="B577" s="100" t="s">
        <v>1035</v>
      </c>
      <c r="C577" s="100"/>
      <c r="D577" s="100"/>
      <c r="E577" s="183"/>
      <c r="F577" s="183"/>
      <c r="G577" s="117"/>
      <c r="H577" s="118"/>
      <c r="I577" s="119">
        <f t="shared" si="108"/>
        <v>0</v>
      </c>
      <c r="J577" s="120" t="str">
        <f t="shared" si="109"/>
        <v>---</v>
      </c>
      <c r="K577" s="198"/>
      <c r="L577" s="408"/>
      <c r="M577" s="118"/>
      <c r="N577" s="427"/>
      <c r="O577" s="106">
        <v>44180</v>
      </c>
      <c r="P577" s="118"/>
      <c r="Q577" s="150"/>
      <c r="R577" s="118"/>
      <c r="S577" s="207"/>
    </row>
    <row r="578" spans="1:19" ht="11.25" customHeight="1" x14ac:dyDescent="0.25">
      <c r="A578" s="100"/>
      <c r="B578" s="100"/>
      <c r="C578" s="101" t="s">
        <v>1036</v>
      </c>
      <c r="D578" s="100"/>
      <c r="E578" s="184">
        <v>5400.58</v>
      </c>
      <c r="F578" s="184">
        <v>5550.25</v>
      </c>
      <c r="G578" s="121">
        <v>3042.94</v>
      </c>
      <c r="H578" s="118">
        <v>9000</v>
      </c>
      <c r="I578" s="119">
        <f t="shared" si="108"/>
        <v>5957.0599999999995</v>
      </c>
      <c r="J578" s="120">
        <f t="shared" si="109"/>
        <v>0.33810444444444443</v>
      </c>
      <c r="K578" s="402">
        <v>9000</v>
      </c>
      <c r="L578" s="404">
        <v>9000</v>
      </c>
      <c r="M578" s="118">
        <f>K578-L578</f>
        <v>0</v>
      </c>
      <c r="N578" s="428">
        <v>9000</v>
      </c>
      <c r="O578" s="106">
        <v>44180</v>
      </c>
      <c r="P578" s="118">
        <f>L578-N578</f>
        <v>0</v>
      </c>
      <c r="Q578" s="405">
        <v>9000</v>
      </c>
      <c r="R578" s="401">
        <f t="shared" si="119"/>
        <v>0</v>
      </c>
      <c r="S578" s="207"/>
    </row>
    <row r="579" spans="1:19" ht="11.25" customHeight="1" x14ac:dyDescent="0.25">
      <c r="A579" s="100"/>
      <c r="B579" s="100"/>
      <c r="C579" s="101" t="s">
        <v>1213</v>
      </c>
      <c r="D579" s="100"/>
      <c r="E579" s="184">
        <v>1419.28</v>
      </c>
      <c r="F579" s="184"/>
      <c r="G579" s="121">
        <v>0</v>
      </c>
      <c r="H579" s="122">
        <v>0</v>
      </c>
      <c r="I579" s="119">
        <f t="shared" si="108"/>
        <v>0</v>
      </c>
      <c r="J579" s="120" t="str">
        <f t="shared" si="109"/>
        <v>---</v>
      </c>
      <c r="K579" s="402">
        <v>0</v>
      </c>
      <c r="L579" s="404">
        <v>0</v>
      </c>
      <c r="M579" s="122">
        <f>K579-L579</f>
        <v>0</v>
      </c>
      <c r="N579" s="428">
        <v>0</v>
      </c>
      <c r="O579" s="106">
        <v>44180</v>
      </c>
      <c r="P579" s="122">
        <f>L579-N579</f>
        <v>0</v>
      </c>
      <c r="Q579" s="405">
        <v>0</v>
      </c>
      <c r="R579" s="401">
        <f t="shared" si="119"/>
        <v>0</v>
      </c>
      <c r="S579" s="207"/>
    </row>
    <row r="580" spans="1:19" ht="11.25" customHeight="1" thickBot="1" x14ac:dyDescent="0.3">
      <c r="A580" s="100"/>
      <c r="B580" s="100" t="s">
        <v>1037</v>
      </c>
      <c r="C580" s="100"/>
      <c r="D580" s="100"/>
      <c r="E580" s="190">
        <f>SUM(E577:E579)</f>
        <v>6819.86</v>
      </c>
      <c r="F580" s="190">
        <f>SUM(F577:F579)</f>
        <v>5550.25</v>
      </c>
      <c r="G580" s="131">
        <f>SUM(G577:G579)</f>
        <v>3042.94</v>
      </c>
      <c r="H580" s="124">
        <f>SUM(H577:H579)</f>
        <v>9000</v>
      </c>
      <c r="I580" s="483">
        <f t="shared" si="108"/>
        <v>5957.0599999999995</v>
      </c>
      <c r="J580" s="484">
        <f t="shared" si="109"/>
        <v>0.33810444444444443</v>
      </c>
      <c r="K580" s="400">
        <f>SUM(K577:K579)</f>
        <v>9000</v>
      </c>
      <c r="L580" s="417">
        <f>SUM(L577:L579)</f>
        <v>9000</v>
      </c>
      <c r="M580" s="113">
        <f>K580-L580</f>
        <v>0</v>
      </c>
      <c r="N580" s="431">
        <f>SUM(N577:N579)</f>
        <v>9000</v>
      </c>
      <c r="O580" s="106">
        <v>44180</v>
      </c>
      <c r="P580" s="118">
        <f>L580-N580</f>
        <v>0</v>
      </c>
      <c r="Q580" s="510">
        <f>SUM(Q577:Q579)</f>
        <v>9000</v>
      </c>
      <c r="R580" s="124">
        <f t="shared" si="119"/>
        <v>0</v>
      </c>
      <c r="S580" s="207"/>
    </row>
    <row r="581" spans="1:19" ht="11.25" customHeight="1" thickTop="1" x14ac:dyDescent="0.25">
      <c r="A581" s="115" t="s">
        <v>1038</v>
      </c>
      <c r="B581" s="100"/>
      <c r="C581" s="100"/>
      <c r="D581" s="100"/>
      <c r="E581" s="187">
        <f>E576+E580</f>
        <v>29365.86</v>
      </c>
      <c r="F581" s="187">
        <f>F576+F580</f>
        <v>29495.25</v>
      </c>
      <c r="G581" s="125">
        <f>G576+G580</f>
        <v>32690.94</v>
      </c>
      <c r="H581" s="126">
        <f>H576+H580</f>
        <v>33739</v>
      </c>
      <c r="I581" s="119">
        <f t="shared" si="108"/>
        <v>1048.0600000000013</v>
      </c>
      <c r="J581" s="120">
        <f t="shared" si="109"/>
        <v>0.96893624588754845</v>
      </c>
      <c r="K581" s="407">
        <f>K576+K580</f>
        <v>33280</v>
      </c>
      <c r="L581" s="432">
        <f>L576+L580</f>
        <v>33600</v>
      </c>
      <c r="M581" s="126">
        <f>K581-L581</f>
        <v>-320</v>
      </c>
      <c r="N581" s="441">
        <f>N576+N580</f>
        <v>33600</v>
      </c>
      <c r="O581" s="106">
        <v>44180</v>
      </c>
      <c r="P581" s="126">
        <f>L581-N581</f>
        <v>0</v>
      </c>
      <c r="Q581" s="504">
        <f>Q576+Q580</f>
        <v>33600</v>
      </c>
      <c r="R581" s="126">
        <f t="shared" si="119"/>
        <v>0</v>
      </c>
      <c r="S581" s="207"/>
    </row>
    <row r="582" spans="1:19" ht="11.25" customHeight="1" x14ac:dyDescent="0.25">
      <c r="A582" s="100"/>
      <c r="B582" s="100"/>
      <c r="C582" s="100"/>
      <c r="D582" s="100"/>
      <c r="E582" s="183"/>
      <c r="F582" s="183"/>
      <c r="G582" s="117"/>
      <c r="H582" s="118"/>
      <c r="I582" s="119"/>
      <c r="J582" s="120"/>
      <c r="K582" s="118"/>
      <c r="L582" s="118"/>
      <c r="M582" s="118"/>
      <c r="N582" s="118"/>
      <c r="O582" s="106"/>
      <c r="P582" s="118"/>
      <c r="Q582" s="118"/>
      <c r="R582" s="118"/>
      <c r="S582" s="207"/>
    </row>
    <row r="583" spans="1:19" ht="11.25" customHeight="1" x14ac:dyDescent="0.25">
      <c r="A583" s="100" t="s">
        <v>1039</v>
      </c>
      <c r="B583" s="100"/>
      <c r="C583" s="100"/>
      <c r="D583" s="100"/>
      <c r="E583" s="183"/>
      <c r="F583" s="183"/>
      <c r="G583" s="117"/>
      <c r="H583" s="118"/>
      <c r="I583" s="119"/>
      <c r="J583" s="120"/>
      <c r="K583" s="198"/>
      <c r="L583" s="408"/>
      <c r="M583" s="118"/>
      <c r="N583" s="427"/>
      <c r="O583" s="106">
        <v>44145</v>
      </c>
      <c r="P583" s="118"/>
      <c r="Q583" s="150"/>
      <c r="R583" s="118"/>
      <c r="S583" s="207"/>
    </row>
    <row r="584" spans="1:19" ht="11.25" customHeight="1" x14ac:dyDescent="0.25">
      <c r="A584" s="100"/>
      <c r="B584" s="100" t="s">
        <v>1040</v>
      </c>
      <c r="C584" s="100"/>
      <c r="D584" s="100"/>
      <c r="E584" s="183"/>
      <c r="F584" s="183"/>
      <c r="G584" s="117"/>
      <c r="H584" s="118"/>
      <c r="I584" s="119"/>
      <c r="J584" s="120"/>
      <c r="K584" s="198"/>
      <c r="L584" s="408"/>
      <c r="M584" s="118"/>
      <c r="N584" s="427"/>
      <c r="O584" s="106">
        <v>44145</v>
      </c>
      <c r="P584" s="118"/>
      <c r="Q584" s="150"/>
      <c r="R584" s="118"/>
      <c r="S584" s="207"/>
    </row>
    <row r="585" spans="1:19" ht="11.25" customHeight="1" x14ac:dyDescent="0.25">
      <c r="A585" s="100"/>
      <c r="B585" s="100"/>
      <c r="C585" s="101" t="s">
        <v>1041</v>
      </c>
      <c r="D585" s="100"/>
      <c r="E585" s="183"/>
      <c r="F585" s="183"/>
      <c r="G585" s="117">
        <v>-90</v>
      </c>
      <c r="H585" s="118">
        <v>160916</v>
      </c>
      <c r="I585" s="119">
        <f t="shared" si="108"/>
        <v>161006</v>
      </c>
      <c r="J585" s="120">
        <f t="shared" si="109"/>
        <v>-5.5929801884212877E-4</v>
      </c>
      <c r="K585" s="150">
        <v>160661</v>
      </c>
      <c r="L585" s="150">
        <v>160661</v>
      </c>
      <c r="M585" s="150">
        <f t="shared" ref="M585:M609" si="123">K585-L585</f>
        <v>0</v>
      </c>
      <c r="N585" s="150">
        <v>163874</v>
      </c>
      <c r="O585" s="106">
        <v>44145</v>
      </c>
      <c r="P585" s="118">
        <f>L585-N585</f>
        <v>-3213</v>
      </c>
      <c r="Q585" s="150">
        <v>163874</v>
      </c>
      <c r="R585" s="118">
        <f t="shared" si="119"/>
        <v>0</v>
      </c>
      <c r="S585" s="207"/>
    </row>
    <row r="586" spans="1:19" ht="11.25" customHeight="1" x14ac:dyDescent="0.25">
      <c r="A586" s="100"/>
      <c r="B586" s="100"/>
      <c r="C586" s="101" t="s">
        <v>1045</v>
      </c>
      <c r="D586" s="100"/>
      <c r="E586" s="183"/>
      <c r="F586" s="183"/>
      <c r="G586" s="117">
        <f t="shared" ref="G586:G609" si="124">E586-F586</f>
        <v>0</v>
      </c>
      <c r="H586" s="118">
        <v>1300</v>
      </c>
      <c r="I586" s="119">
        <f t="shared" si="108"/>
        <v>1300</v>
      </c>
      <c r="J586" s="120">
        <f t="shared" si="109"/>
        <v>0</v>
      </c>
      <c r="K586" s="198">
        <v>1300</v>
      </c>
      <c r="L586" s="408">
        <v>1300</v>
      </c>
      <c r="M586" s="118">
        <f t="shared" si="123"/>
        <v>0</v>
      </c>
      <c r="N586" s="427">
        <v>1300</v>
      </c>
      <c r="O586" s="106">
        <v>44145</v>
      </c>
      <c r="P586" s="118">
        <f t="shared" ref="P586:P610" si="125">L586-N586</f>
        <v>0</v>
      </c>
      <c r="Q586" s="150">
        <v>1300</v>
      </c>
      <c r="R586" s="118">
        <f t="shared" si="119"/>
        <v>0</v>
      </c>
      <c r="S586" s="207"/>
    </row>
    <row r="587" spans="1:19" ht="11.25" customHeight="1" x14ac:dyDescent="0.25">
      <c r="A587" s="100"/>
      <c r="B587" s="100"/>
      <c r="C587" s="101" t="s">
        <v>1046</v>
      </c>
      <c r="D587" s="100"/>
      <c r="E587" s="183"/>
      <c r="F587" s="183"/>
      <c r="G587" s="117">
        <f t="shared" si="124"/>
        <v>0</v>
      </c>
      <c r="H587" s="118">
        <v>700</v>
      </c>
      <c r="I587" s="119">
        <f t="shared" si="108"/>
        <v>700</v>
      </c>
      <c r="J587" s="120">
        <f t="shared" si="109"/>
        <v>0</v>
      </c>
      <c r="K587" s="198">
        <v>700</v>
      </c>
      <c r="L587" s="408">
        <v>700</v>
      </c>
      <c r="M587" s="118">
        <f t="shared" si="123"/>
        <v>0</v>
      </c>
      <c r="N587" s="427">
        <v>700</v>
      </c>
      <c r="O587" s="106">
        <v>44145</v>
      </c>
      <c r="P587" s="118">
        <f t="shared" si="125"/>
        <v>0</v>
      </c>
      <c r="Q587" s="150">
        <v>700</v>
      </c>
      <c r="R587" s="118">
        <f t="shared" si="119"/>
        <v>0</v>
      </c>
      <c r="S587" s="207"/>
    </row>
    <row r="588" spans="1:19" ht="11.25" customHeight="1" x14ac:dyDescent="0.25">
      <c r="A588" s="100"/>
      <c r="B588" s="100"/>
      <c r="C588" s="101" t="s">
        <v>1047</v>
      </c>
      <c r="D588" s="100"/>
      <c r="E588" s="183"/>
      <c r="F588" s="183"/>
      <c r="G588" s="117">
        <f t="shared" si="124"/>
        <v>0</v>
      </c>
      <c r="H588" s="118">
        <v>23407</v>
      </c>
      <c r="I588" s="119">
        <f t="shared" ref="I588:I661" si="126">H588-G588</f>
        <v>23407</v>
      </c>
      <c r="J588" s="120">
        <f t="shared" ref="J588:J661" si="127">IF((H588=0),"---",(G588/H588))</f>
        <v>0</v>
      </c>
      <c r="K588" s="198">
        <v>24730</v>
      </c>
      <c r="L588" s="408">
        <v>24730</v>
      </c>
      <c r="M588" s="118">
        <f>K588-L588</f>
        <v>0</v>
      </c>
      <c r="N588" s="427">
        <v>24730</v>
      </c>
      <c r="O588" s="106">
        <v>44145</v>
      </c>
      <c r="P588" s="118">
        <f t="shared" si="125"/>
        <v>0</v>
      </c>
      <c r="Q588" s="150">
        <v>24730</v>
      </c>
      <c r="R588" s="118">
        <f t="shared" si="119"/>
        <v>0</v>
      </c>
      <c r="S588" s="207"/>
    </row>
    <row r="589" spans="1:19" ht="11.25" customHeight="1" x14ac:dyDescent="0.25">
      <c r="A589" s="100"/>
      <c r="B589" s="100"/>
      <c r="C589" s="101" t="s">
        <v>1048</v>
      </c>
      <c r="D589" s="100"/>
      <c r="E589" s="183"/>
      <c r="F589" s="183"/>
      <c r="G589" s="117">
        <f t="shared" si="124"/>
        <v>0</v>
      </c>
      <c r="H589" s="118">
        <v>0</v>
      </c>
      <c r="I589" s="119">
        <f t="shared" si="126"/>
        <v>0</v>
      </c>
      <c r="J589" s="120" t="str">
        <f t="shared" si="127"/>
        <v>---</v>
      </c>
      <c r="K589" s="198">
        <v>0</v>
      </c>
      <c r="L589" s="408"/>
      <c r="M589" s="118">
        <f t="shared" si="123"/>
        <v>0</v>
      </c>
      <c r="N589" s="427">
        <v>0</v>
      </c>
      <c r="O589" s="106">
        <v>44145</v>
      </c>
      <c r="P589" s="118">
        <f t="shared" si="125"/>
        <v>0</v>
      </c>
      <c r="Q589" s="150">
        <v>0</v>
      </c>
      <c r="R589" s="118">
        <f t="shared" si="119"/>
        <v>0</v>
      </c>
      <c r="S589" s="207"/>
    </row>
    <row r="590" spans="1:19" ht="11.25" customHeight="1" x14ac:dyDescent="0.25">
      <c r="A590" s="100"/>
      <c r="B590" s="100"/>
      <c r="C590" s="101" t="s">
        <v>1049</v>
      </c>
      <c r="D590" s="100"/>
      <c r="E590" s="183"/>
      <c r="F590" s="183"/>
      <c r="G590" s="117">
        <f t="shared" si="124"/>
        <v>0</v>
      </c>
      <c r="H590" s="118">
        <v>1374</v>
      </c>
      <c r="I590" s="119">
        <f t="shared" si="126"/>
        <v>1374</v>
      </c>
      <c r="J590" s="120">
        <f t="shared" si="127"/>
        <v>0</v>
      </c>
      <c r="K590" s="198">
        <v>1400</v>
      </c>
      <c r="L590" s="408">
        <v>1400</v>
      </c>
      <c r="M590" s="118">
        <f t="shared" si="123"/>
        <v>0</v>
      </c>
      <c r="N590" s="427">
        <v>1400</v>
      </c>
      <c r="O590" s="106">
        <v>44145</v>
      </c>
      <c r="P590" s="118">
        <f t="shared" si="125"/>
        <v>0</v>
      </c>
      <c r="Q590" s="150">
        <v>1374</v>
      </c>
      <c r="R590" s="118">
        <f t="shared" si="119"/>
        <v>26</v>
      </c>
      <c r="S590" s="207"/>
    </row>
    <row r="591" spans="1:19" ht="11.25" customHeight="1" x14ac:dyDescent="0.25">
      <c r="A591" s="100"/>
      <c r="B591" s="100"/>
      <c r="C591" s="101" t="s">
        <v>1050</v>
      </c>
      <c r="D591" s="100"/>
      <c r="E591" s="183"/>
      <c r="F591" s="183"/>
      <c r="G591" s="117">
        <f t="shared" si="124"/>
        <v>0</v>
      </c>
      <c r="H591" s="118">
        <v>500</v>
      </c>
      <c r="I591" s="119">
        <f t="shared" si="126"/>
        <v>500</v>
      </c>
      <c r="J591" s="120">
        <f t="shared" si="127"/>
        <v>0</v>
      </c>
      <c r="K591" s="198">
        <v>500</v>
      </c>
      <c r="L591" s="408">
        <v>500</v>
      </c>
      <c r="M591" s="118">
        <f t="shared" si="123"/>
        <v>0</v>
      </c>
      <c r="N591" s="427">
        <v>500</v>
      </c>
      <c r="O591" s="106">
        <v>44145</v>
      </c>
      <c r="P591" s="118">
        <f t="shared" si="125"/>
        <v>0</v>
      </c>
      <c r="Q591" s="150">
        <v>500</v>
      </c>
      <c r="R591" s="118">
        <f t="shared" si="119"/>
        <v>0</v>
      </c>
      <c r="S591" s="207"/>
    </row>
    <row r="592" spans="1:19" ht="11.25" customHeight="1" x14ac:dyDescent="0.25">
      <c r="A592" s="100"/>
      <c r="B592" s="100"/>
      <c r="C592" s="101" t="s">
        <v>1051</v>
      </c>
      <c r="D592" s="100"/>
      <c r="E592" s="183"/>
      <c r="F592" s="183"/>
      <c r="G592" s="117">
        <f t="shared" si="124"/>
        <v>0</v>
      </c>
      <c r="H592" s="118">
        <v>1260</v>
      </c>
      <c r="I592" s="119">
        <f t="shared" si="126"/>
        <v>1260</v>
      </c>
      <c r="J592" s="120">
        <f t="shared" si="127"/>
        <v>0</v>
      </c>
      <c r="K592" s="198">
        <v>1260</v>
      </c>
      <c r="L592" s="408">
        <v>1260</v>
      </c>
      <c r="M592" s="118">
        <f t="shared" si="123"/>
        <v>0</v>
      </c>
      <c r="N592" s="427">
        <v>1260</v>
      </c>
      <c r="O592" s="106">
        <v>44145</v>
      </c>
      <c r="P592" s="118">
        <f t="shared" si="125"/>
        <v>0</v>
      </c>
      <c r="Q592" s="150">
        <v>1260</v>
      </c>
      <c r="R592" s="118">
        <f t="shared" si="119"/>
        <v>0</v>
      </c>
      <c r="S592" s="207"/>
    </row>
    <row r="593" spans="1:19" ht="11.25" customHeight="1" x14ac:dyDescent="0.25">
      <c r="A593" s="100"/>
      <c r="B593" s="100"/>
      <c r="C593" s="101" t="s">
        <v>1052</v>
      </c>
      <c r="D593" s="100"/>
      <c r="E593" s="183"/>
      <c r="F593" s="183"/>
      <c r="G593" s="117">
        <f t="shared" si="124"/>
        <v>0</v>
      </c>
      <c r="H593" s="118">
        <v>11000</v>
      </c>
      <c r="I593" s="119">
        <f t="shared" si="126"/>
        <v>11000</v>
      </c>
      <c r="J593" s="120">
        <f t="shared" si="127"/>
        <v>0</v>
      </c>
      <c r="K593" s="198">
        <v>5000</v>
      </c>
      <c r="L593" s="408">
        <v>5000</v>
      </c>
      <c r="M593" s="118">
        <f t="shared" si="123"/>
        <v>0</v>
      </c>
      <c r="N593" s="427">
        <v>5000</v>
      </c>
      <c r="O593" s="106">
        <v>44145</v>
      </c>
      <c r="P593" s="118">
        <f t="shared" si="125"/>
        <v>0</v>
      </c>
      <c r="Q593" s="150">
        <v>5000</v>
      </c>
      <c r="R593" s="118">
        <f t="shared" si="119"/>
        <v>0</v>
      </c>
      <c r="S593" s="207"/>
    </row>
    <row r="594" spans="1:19" ht="11.25" customHeight="1" x14ac:dyDescent="0.25">
      <c r="A594" s="100"/>
      <c r="B594" s="100"/>
      <c r="C594" s="101" t="s">
        <v>1053</v>
      </c>
      <c r="D594" s="100"/>
      <c r="E594" s="183"/>
      <c r="F594" s="183"/>
      <c r="G594" s="117">
        <f t="shared" si="124"/>
        <v>0</v>
      </c>
      <c r="H594" s="118">
        <v>528</v>
      </c>
      <c r="I594" s="119">
        <f t="shared" si="126"/>
        <v>528</v>
      </c>
      <c r="J594" s="120">
        <f t="shared" si="127"/>
        <v>0</v>
      </c>
      <c r="K594" s="198">
        <v>528</v>
      </c>
      <c r="L594" s="408">
        <v>528</v>
      </c>
      <c r="M594" s="118">
        <f t="shared" si="123"/>
        <v>0</v>
      </c>
      <c r="N594" s="427">
        <v>528</v>
      </c>
      <c r="O594" s="106">
        <v>44145</v>
      </c>
      <c r="P594" s="118">
        <f t="shared" si="125"/>
        <v>0</v>
      </c>
      <c r="Q594" s="150">
        <v>528</v>
      </c>
      <c r="R594" s="118">
        <f t="shared" si="119"/>
        <v>0</v>
      </c>
      <c r="S594" s="207"/>
    </row>
    <row r="595" spans="1:19" ht="11.25" customHeight="1" x14ac:dyDescent="0.25">
      <c r="A595" s="100"/>
      <c r="B595" s="100"/>
      <c r="C595" s="101" t="s">
        <v>1054</v>
      </c>
      <c r="D595" s="100"/>
      <c r="E595" s="183"/>
      <c r="F595" s="183"/>
      <c r="G595" s="117">
        <f t="shared" si="124"/>
        <v>0</v>
      </c>
      <c r="H595" s="118">
        <v>5129</v>
      </c>
      <c r="I595" s="119">
        <f t="shared" si="126"/>
        <v>5129</v>
      </c>
      <c r="J595" s="120">
        <f t="shared" si="127"/>
        <v>0</v>
      </c>
      <c r="K595" s="198">
        <v>5129</v>
      </c>
      <c r="L595" s="408">
        <v>5129</v>
      </c>
      <c r="M595" s="118">
        <f t="shared" si="123"/>
        <v>0</v>
      </c>
      <c r="N595" s="427">
        <v>5129</v>
      </c>
      <c r="O595" s="106">
        <v>44145</v>
      </c>
      <c r="P595" s="118">
        <f t="shared" si="125"/>
        <v>0</v>
      </c>
      <c r="Q595" s="150">
        <v>5129</v>
      </c>
      <c r="R595" s="118">
        <f t="shared" si="119"/>
        <v>0</v>
      </c>
      <c r="S595" s="207"/>
    </row>
    <row r="596" spans="1:19" ht="11.25" customHeight="1" x14ac:dyDescent="0.25">
      <c r="A596" s="100"/>
      <c r="B596" s="100"/>
      <c r="C596" s="101" t="s">
        <v>1055</v>
      </c>
      <c r="D596" s="100"/>
      <c r="E596" s="183"/>
      <c r="F596" s="183"/>
      <c r="G596" s="117">
        <f t="shared" si="124"/>
        <v>0</v>
      </c>
      <c r="H596" s="118">
        <v>75</v>
      </c>
      <c r="I596" s="119">
        <f t="shared" si="126"/>
        <v>75</v>
      </c>
      <c r="J596" s="120">
        <f t="shared" si="127"/>
        <v>0</v>
      </c>
      <c r="K596" s="198">
        <v>75</v>
      </c>
      <c r="L596" s="408">
        <v>75</v>
      </c>
      <c r="M596" s="118">
        <f t="shared" si="123"/>
        <v>0</v>
      </c>
      <c r="N596" s="427">
        <v>75</v>
      </c>
      <c r="O596" s="106">
        <v>44145</v>
      </c>
      <c r="P596" s="118">
        <f t="shared" si="125"/>
        <v>0</v>
      </c>
      <c r="Q596" s="150">
        <v>75</v>
      </c>
      <c r="R596" s="118">
        <f t="shared" si="119"/>
        <v>0</v>
      </c>
      <c r="S596" s="207"/>
    </row>
    <row r="597" spans="1:19" ht="11.25" customHeight="1" x14ac:dyDescent="0.25">
      <c r="A597" s="100"/>
      <c r="B597" s="100"/>
      <c r="C597" s="101" t="s">
        <v>1056</v>
      </c>
      <c r="D597" s="100"/>
      <c r="E597" s="183"/>
      <c r="F597" s="183"/>
      <c r="G597" s="117">
        <f t="shared" si="124"/>
        <v>0</v>
      </c>
      <c r="H597" s="118">
        <v>6248</v>
      </c>
      <c r="I597" s="119">
        <f t="shared" si="126"/>
        <v>6248</v>
      </c>
      <c r="J597" s="120">
        <f t="shared" si="127"/>
        <v>0</v>
      </c>
      <c r="K597" s="198">
        <v>6248</v>
      </c>
      <c r="L597" s="408">
        <v>6248</v>
      </c>
      <c r="M597" s="118">
        <f t="shared" si="123"/>
        <v>0</v>
      </c>
      <c r="N597" s="427">
        <v>6248</v>
      </c>
      <c r="O597" s="106">
        <v>44145</v>
      </c>
      <c r="P597" s="118">
        <f t="shared" si="125"/>
        <v>0</v>
      </c>
      <c r="Q597" s="150">
        <v>6248</v>
      </c>
      <c r="R597" s="118">
        <f t="shared" si="119"/>
        <v>0</v>
      </c>
      <c r="S597" s="207"/>
    </row>
    <row r="598" spans="1:19" ht="11.25" customHeight="1" x14ac:dyDescent="0.25">
      <c r="A598" s="100"/>
      <c r="B598" s="100"/>
      <c r="C598" s="101" t="s">
        <v>1057</v>
      </c>
      <c r="D598" s="100"/>
      <c r="E598" s="183"/>
      <c r="F598" s="183"/>
      <c r="G598" s="117">
        <f t="shared" si="124"/>
        <v>0</v>
      </c>
      <c r="H598" s="118">
        <v>5644</v>
      </c>
      <c r="I598" s="119">
        <f t="shared" si="126"/>
        <v>5644</v>
      </c>
      <c r="J598" s="120">
        <f t="shared" si="127"/>
        <v>0</v>
      </c>
      <c r="K598" s="198">
        <v>5644</v>
      </c>
      <c r="L598" s="408">
        <v>5644</v>
      </c>
      <c r="M598" s="118">
        <f t="shared" si="123"/>
        <v>0</v>
      </c>
      <c r="N598" s="427">
        <v>5644</v>
      </c>
      <c r="O598" s="106">
        <v>44145</v>
      </c>
      <c r="P598" s="118">
        <f t="shared" si="125"/>
        <v>0</v>
      </c>
      <c r="Q598" s="150">
        <v>5644</v>
      </c>
      <c r="R598" s="118">
        <f t="shared" si="119"/>
        <v>0</v>
      </c>
      <c r="S598" s="207"/>
    </row>
    <row r="599" spans="1:19" ht="11.25" customHeight="1" x14ac:dyDescent="0.25">
      <c r="A599" s="100"/>
      <c r="B599" s="100"/>
      <c r="C599" s="101" t="s">
        <v>1058</v>
      </c>
      <c r="D599" s="100"/>
      <c r="E599" s="183"/>
      <c r="F599" s="183"/>
      <c r="G599" s="117">
        <f t="shared" si="124"/>
        <v>0</v>
      </c>
      <c r="H599" s="118">
        <v>180</v>
      </c>
      <c r="I599" s="119">
        <f t="shared" si="126"/>
        <v>180</v>
      </c>
      <c r="J599" s="120">
        <f t="shared" si="127"/>
        <v>0</v>
      </c>
      <c r="K599" s="198">
        <v>100</v>
      </c>
      <c r="L599" s="408">
        <v>100</v>
      </c>
      <c r="M599" s="118">
        <f t="shared" si="123"/>
        <v>0</v>
      </c>
      <c r="N599" s="427">
        <v>100</v>
      </c>
      <c r="O599" s="106">
        <v>44145</v>
      </c>
      <c r="P599" s="118">
        <f t="shared" si="125"/>
        <v>0</v>
      </c>
      <c r="Q599" s="150">
        <v>100</v>
      </c>
      <c r="R599" s="118">
        <f t="shared" si="119"/>
        <v>0</v>
      </c>
      <c r="S599" s="207"/>
    </row>
    <row r="600" spans="1:19" ht="11.25" customHeight="1" x14ac:dyDescent="0.25">
      <c r="A600" s="100"/>
      <c r="B600" s="100"/>
      <c r="C600" s="101" t="s">
        <v>1059</v>
      </c>
      <c r="D600" s="100"/>
      <c r="E600" s="183"/>
      <c r="F600" s="183"/>
      <c r="G600" s="117">
        <f t="shared" si="124"/>
        <v>0</v>
      </c>
      <c r="H600" s="118">
        <v>666</v>
      </c>
      <c r="I600" s="119">
        <f t="shared" si="126"/>
        <v>666</v>
      </c>
      <c r="J600" s="120">
        <f t="shared" si="127"/>
        <v>0</v>
      </c>
      <c r="K600" s="198">
        <v>600</v>
      </c>
      <c r="L600" s="408">
        <v>600</v>
      </c>
      <c r="M600" s="118">
        <f t="shared" si="123"/>
        <v>0</v>
      </c>
      <c r="N600" s="427">
        <v>600</v>
      </c>
      <c r="O600" s="106">
        <v>44145</v>
      </c>
      <c r="P600" s="118">
        <f t="shared" si="125"/>
        <v>0</v>
      </c>
      <c r="Q600" s="150">
        <v>600</v>
      </c>
      <c r="R600" s="118">
        <f t="shared" si="119"/>
        <v>0</v>
      </c>
      <c r="S600" s="207"/>
    </row>
    <row r="601" spans="1:19" ht="11.25" customHeight="1" x14ac:dyDescent="0.25">
      <c r="A601" s="100"/>
      <c r="B601" s="100"/>
      <c r="C601" s="101" t="s">
        <v>1060</v>
      </c>
      <c r="D601" s="100"/>
      <c r="E601" s="183"/>
      <c r="F601" s="183"/>
      <c r="G601" s="117">
        <f t="shared" si="124"/>
        <v>0</v>
      </c>
      <c r="H601" s="118">
        <v>375</v>
      </c>
      <c r="I601" s="119">
        <f t="shared" si="126"/>
        <v>375</v>
      </c>
      <c r="J601" s="120">
        <f t="shared" si="127"/>
        <v>0</v>
      </c>
      <c r="K601" s="198">
        <v>500</v>
      </c>
      <c r="L601" s="408">
        <v>500</v>
      </c>
      <c r="M601" s="118">
        <f t="shared" si="123"/>
        <v>0</v>
      </c>
      <c r="N601" s="427">
        <v>500</v>
      </c>
      <c r="O601" s="106">
        <v>44145</v>
      </c>
      <c r="P601" s="118">
        <f t="shared" si="125"/>
        <v>0</v>
      </c>
      <c r="Q601" s="150">
        <v>375</v>
      </c>
      <c r="R601" s="118">
        <f t="shared" si="119"/>
        <v>125</v>
      </c>
      <c r="S601" s="207"/>
    </row>
    <row r="602" spans="1:19" ht="11.25" customHeight="1" x14ac:dyDescent="0.25">
      <c r="A602" s="100"/>
      <c r="B602" s="100"/>
      <c r="C602" s="101" t="s">
        <v>1061</v>
      </c>
      <c r="D602" s="100"/>
      <c r="E602" s="183"/>
      <c r="F602" s="183"/>
      <c r="G602" s="117">
        <f t="shared" si="124"/>
        <v>0</v>
      </c>
      <c r="H602" s="118">
        <v>2000</v>
      </c>
      <c r="I602" s="119">
        <f t="shared" si="126"/>
        <v>2000</v>
      </c>
      <c r="J602" s="120">
        <f t="shared" si="127"/>
        <v>0</v>
      </c>
      <c r="K602" s="198">
        <v>2000</v>
      </c>
      <c r="L602" s="408">
        <v>2000</v>
      </c>
      <c r="M602" s="118">
        <f t="shared" si="123"/>
        <v>0</v>
      </c>
      <c r="N602" s="427">
        <v>2000</v>
      </c>
      <c r="O602" s="106">
        <v>44145</v>
      </c>
      <c r="P602" s="118">
        <f t="shared" si="125"/>
        <v>0</v>
      </c>
      <c r="Q602" s="150">
        <v>2000</v>
      </c>
      <c r="R602" s="118">
        <f t="shared" si="119"/>
        <v>0</v>
      </c>
      <c r="S602" s="207"/>
    </row>
    <row r="603" spans="1:19" ht="11.25" customHeight="1" x14ac:dyDescent="0.25">
      <c r="A603" s="100"/>
      <c r="B603" s="100"/>
      <c r="C603" s="101" t="s">
        <v>1062</v>
      </c>
      <c r="D603" s="100"/>
      <c r="E603" s="183"/>
      <c r="F603" s="183"/>
      <c r="G603" s="117">
        <f t="shared" si="124"/>
        <v>0</v>
      </c>
      <c r="H603" s="118">
        <v>300</v>
      </c>
      <c r="I603" s="119">
        <f t="shared" si="126"/>
        <v>300</v>
      </c>
      <c r="J603" s="120">
        <f t="shared" si="127"/>
        <v>0</v>
      </c>
      <c r="K603" s="198">
        <v>300</v>
      </c>
      <c r="L603" s="408">
        <v>300</v>
      </c>
      <c r="M603" s="118">
        <f t="shared" si="123"/>
        <v>0</v>
      </c>
      <c r="N603" s="427">
        <v>300</v>
      </c>
      <c r="O603" s="106">
        <v>44145</v>
      </c>
      <c r="P603" s="118">
        <f t="shared" si="125"/>
        <v>0</v>
      </c>
      <c r="Q603" s="150">
        <v>300</v>
      </c>
      <c r="R603" s="118">
        <f t="shared" si="119"/>
        <v>0</v>
      </c>
      <c r="S603" s="207"/>
    </row>
    <row r="604" spans="1:19" ht="11.25" customHeight="1" x14ac:dyDescent="0.25">
      <c r="A604" s="100"/>
      <c r="B604" s="100"/>
      <c r="C604" s="101" t="s">
        <v>1063</v>
      </c>
      <c r="D604" s="100"/>
      <c r="E604" s="183"/>
      <c r="F604" s="183"/>
      <c r="G604" s="117">
        <f t="shared" si="124"/>
        <v>0</v>
      </c>
      <c r="H604" s="118">
        <v>25000</v>
      </c>
      <c r="I604" s="119">
        <f t="shared" si="126"/>
        <v>25000</v>
      </c>
      <c r="J604" s="120">
        <f t="shared" si="127"/>
        <v>0</v>
      </c>
      <c r="K604" s="198">
        <v>26000</v>
      </c>
      <c r="L604" s="408">
        <v>26000</v>
      </c>
      <c r="M604" s="118">
        <f t="shared" si="123"/>
        <v>0</v>
      </c>
      <c r="N604" s="427">
        <v>26000</v>
      </c>
      <c r="O604" s="106">
        <v>44145</v>
      </c>
      <c r="P604" s="118">
        <f t="shared" si="125"/>
        <v>0</v>
      </c>
      <c r="Q604" s="150">
        <v>25000</v>
      </c>
      <c r="R604" s="118">
        <f t="shared" si="119"/>
        <v>1000</v>
      </c>
      <c r="S604" s="207"/>
    </row>
    <row r="605" spans="1:19" ht="11.25" customHeight="1" x14ac:dyDescent="0.25">
      <c r="A605" s="100"/>
      <c r="B605" s="100"/>
      <c r="C605" s="101" t="s">
        <v>1064</v>
      </c>
      <c r="D605" s="100"/>
      <c r="E605" s="183"/>
      <c r="F605" s="183"/>
      <c r="G605" s="117">
        <f t="shared" si="124"/>
        <v>0</v>
      </c>
      <c r="H605" s="118">
        <v>950</v>
      </c>
      <c r="I605" s="119">
        <f t="shared" si="126"/>
        <v>950</v>
      </c>
      <c r="J605" s="120">
        <f t="shared" si="127"/>
        <v>0</v>
      </c>
      <c r="K605" s="198">
        <v>950</v>
      </c>
      <c r="L605" s="408">
        <v>950</v>
      </c>
      <c r="M605" s="118">
        <f t="shared" si="123"/>
        <v>0</v>
      </c>
      <c r="N605" s="427">
        <v>950</v>
      </c>
      <c r="O605" s="106">
        <v>44145</v>
      </c>
      <c r="P605" s="118">
        <f t="shared" si="125"/>
        <v>0</v>
      </c>
      <c r="Q605" s="150">
        <v>950</v>
      </c>
      <c r="R605" s="118">
        <f t="shared" si="119"/>
        <v>0</v>
      </c>
      <c r="S605" s="207"/>
    </row>
    <row r="606" spans="1:19" ht="11.25" customHeight="1" x14ac:dyDescent="0.25">
      <c r="A606" s="100"/>
      <c r="B606" s="100"/>
      <c r="C606" s="101" t="s">
        <v>1065</v>
      </c>
      <c r="D606" s="100"/>
      <c r="E606" s="183"/>
      <c r="F606" s="183"/>
      <c r="G606" s="117">
        <f t="shared" si="124"/>
        <v>0</v>
      </c>
      <c r="H606" s="118">
        <v>2000</v>
      </c>
      <c r="I606" s="119">
        <f t="shared" si="126"/>
        <v>2000</v>
      </c>
      <c r="J606" s="120">
        <f t="shared" si="127"/>
        <v>0</v>
      </c>
      <c r="K606" s="198">
        <v>2000</v>
      </c>
      <c r="L606" s="408">
        <v>2000</v>
      </c>
      <c r="M606" s="118">
        <f t="shared" si="123"/>
        <v>0</v>
      </c>
      <c r="N606" s="427">
        <v>2000</v>
      </c>
      <c r="O606" s="106">
        <v>44145</v>
      </c>
      <c r="P606" s="118">
        <f t="shared" si="125"/>
        <v>0</v>
      </c>
      <c r="Q606" s="150">
        <v>2000</v>
      </c>
      <c r="R606" s="118">
        <f t="shared" si="119"/>
        <v>0</v>
      </c>
      <c r="S606" s="207"/>
    </row>
    <row r="607" spans="1:19" ht="11.25" customHeight="1" x14ac:dyDescent="0.25">
      <c r="A607" s="100"/>
      <c r="B607" s="100"/>
      <c r="C607" s="101" t="s">
        <v>1066</v>
      </c>
      <c r="D607" s="100"/>
      <c r="E607" s="183"/>
      <c r="F607" s="183"/>
      <c r="G607" s="117">
        <f t="shared" si="124"/>
        <v>0</v>
      </c>
      <c r="H607" s="118">
        <v>1350</v>
      </c>
      <c r="I607" s="119">
        <f t="shared" si="126"/>
        <v>1350</v>
      </c>
      <c r="J607" s="120">
        <f t="shared" si="127"/>
        <v>0</v>
      </c>
      <c r="K607" s="198">
        <v>1350</v>
      </c>
      <c r="L607" s="408">
        <v>1350</v>
      </c>
      <c r="M607" s="118">
        <f t="shared" si="123"/>
        <v>0</v>
      </c>
      <c r="N607" s="427">
        <v>1350</v>
      </c>
      <c r="O607" s="106">
        <v>44145</v>
      </c>
      <c r="P607" s="118">
        <f t="shared" si="125"/>
        <v>0</v>
      </c>
      <c r="Q607" s="150">
        <v>1350</v>
      </c>
      <c r="R607" s="118">
        <f t="shared" si="119"/>
        <v>0</v>
      </c>
      <c r="S607" s="207"/>
    </row>
    <row r="608" spans="1:19" ht="11.25" customHeight="1" x14ac:dyDescent="0.25">
      <c r="A608" s="100"/>
      <c r="B608" s="100"/>
      <c r="C608" s="101" t="s">
        <v>1067</v>
      </c>
      <c r="D608" s="100"/>
      <c r="E608" s="183"/>
      <c r="F608" s="183"/>
      <c r="G608" s="117">
        <f t="shared" si="124"/>
        <v>0</v>
      </c>
      <c r="H608" s="118">
        <v>0</v>
      </c>
      <c r="I608" s="119">
        <f t="shared" si="126"/>
        <v>0</v>
      </c>
      <c r="J608" s="120" t="str">
        <f t="shared" si="127"/>
        <v>---</v>
      </c>
      <c r="K608" s="198">
        <v>0</v>
      </c>
      <c r="L608" s="408"/>
      <c r="M608" s="118">
        <f t="shared" si="123"/>
        <v>0</v>
      </c>
      <c r="N608" s="427">
        <v>0</v>
      </c>
      <c r="O608" s="106">
        <v>44145</v>
      </c>
      <c r="P608" s="118">
        <f t="shared" si="125"/>
        <v>0</v>
      </c>
      <c r="Q608" s="150">
        <v>0</v>
      </c>
      <c r="R608" s="118">
        <f t="shared" si="119"/>
        <v>0</v>
      </c>
      <c r="S608" s="207"/>
    </row>
    <row r="609" spans="1:19" ht="11.25" customHeight="1" x14ac:dyDescent="0.25">
      <c r="A609" s="100"/>
      <c r="B609" s="100"/>
      <c r="C609" s="101" t="s">
        <v>1068</v>
      </c>
      <c r="D609" s="100"/>
      <c r="E609" s="183"/>
      <c r="F609" s="183"/>
      <c r="G609" s="117">
        <f t="shared" si="124"/>
        <v>0</v>
      </c>
      <c r="H609" s="118">
        <v>2000</v>
      </c>
      <c r="I609" s="119">
        <f t="shared" si="126"/>
        <v>2000</v>
      </c>
      <c r="J609" s="120">
        <f t="shared" si="127"/>
        <v>0</v>
      </c>
      <c r="K609" s="198">
        <v>2000</v>
      </c>
      <c r="L609" s="408">
        <v>2000</v>
      </c>
      <c r="M609" s="118">
        <f t="shared" si="123"/>
        <v>0</v>
      </c>
      <c r="N609" s="427">
        <v>2000</v>
      </c>
      <c r="O609" s="106">
        <v>44145</v>
      </c>
      <c r="P609" s="118">
        <f t="shared" si="125"/>
        <v>0</v>
      </c>
      <c r="Q609" s="150">
        <v>2000</v>
      </c>
      <c r="R609" s="118">
        <f t="shared" si="119"/>
        <v>0</v>
      </c>
      <c r="S609" s="207"/>
    </row>
    <row r="610" spans="1:19" ht="11.25" customHeight="1" x14ac:dyDescent="0.25">
      <c r="A610" s="100"/>
      <c r="B610" s="100"/>
      <c r="C610" s="101" t="s">
        <v>1069</v>
      </c>
      <c r="D610" s="100"/>
      <c r="E610" s="188"/>
      <c r="F610" s="188"/>
      <c r="G610" s="123">
        <f>E610-F610</f>
        <v>0</v>
      </c>
      <c r="H610" s="118">
        <v>700</v>
      </c>
      <c r="I610" s="481">
        <f t="shared" si="126"/>
        <v>700</v>
      </c>
      <c r="J610" s="482">
        <f t="shared" si="127"/>
        <v>0</v>
      </c>
      <c r="K610" s="406">
        <v>700</v>
      </c>
      <c r="L610" s="433">
        <v>700</v>
      </c>
      <c r="M610" s="122">
        <f>K610-L610</f>
        <v>0</v>
      </c>
      <c r="N610" s="442">
        <v>700</v>
      </c>
      <c r="O610" s="106">
        <v>44145</v>
      </c>
      <c r="P610" s="118">
        <f t="shared" si="125"/>
        <v>0</v>
      </c>
      <c r="Q610" s="513">
        <v>700</v>
      </c>
      <c r="R610" s="505">
        <f t="shared" si="119"/>
        <v>0</v>
      </c>
      <c r="S610" s="207"/>
    </row>
    <row r="611" spans="1:19" ht="11.25" customHeight="1" x14ac:dyDescent="0.25">
      <c r="A611" s="100"/>
      <c r="B611" s="100" t="s">
        <v>1040</v>
      </c>
      <c r="C611" s="100"/>
      <c r="D611" s="100"/>
      <c r="E611" s="183">
        <v>241572</v>
      </c>
      <c r="F611" s="183">
        <v>251449</v>
      </c>
      <c r="G611" s="117">
        <v>267258.68</v>
      </c>
      <c r="H611" s="113">
        <f>SUM(H584:H610)</f>
        <v>253602</v>
      </c>
      <c r="I611" s="479">
        <f t="shared" si="126"/>
        <v>-13656.679999999993</v>
      </c>
      <c r="J611" s="480">
        <f t="shared" si="127"/>
        <v>1.0538508371385082</v>
      </c>
      <c r="K611" s="198">
        <f>SUM(K584:K610)</f>
        <v>249675</v>
      </c>
      <c r="L611" s="408">
        <f>SUM(L584:L610)</f>
        <v>249675</v>
      </c>
      <c r="M611" s="113">
        <f>K611-L611</f>
        <v>0</v>
      </c>
      <c r="N611" s="427">
        <f>SUM(N584:N610)</f>
        <v>252888</v>
      </c>
      <c r="O611" s="106">
        <v>44145</v>
      </c>
      <c r="P611" s="113">
        <f t="shared" ref="P611" si="128">L611-N611</f>
        <v>-3213</v>
      </c>
      <c r="Q611" s="150">
        <f>SUM(Q584:Q610)</f>
        <v>251737</v>
      </c>
      <c r="R611" s="118">
        <f t="shared" si="119"/>
        <v>1151</v>
      </c>
      <c r="S611" s="207"/>
    </row>
    <row r="612" spans="1:19" ht="11.25" customHeight="1" x14ac:dyDescent="0.25">
      <c r="A612" s="100"/>
      <c r="B612" s="100" t="s">
        <v>1390</v>
      </c>
      <c r="C612" s="100"/>
      <c r="D612" s="100"/>
      <c r="E612" s="183"/>
      <c r="F612" s="183"/>
      <c r="G612" s="117"/>
      <c r="H612" s="118"/>
      <c r="I612" s="119"/>
      <c r="J612" s="120"/>
      <c r="K612" s="198"/>
      <c r="L612" s="408"/>
      <c r="M612" s="118"/>
      <c r="N612" s="427"/>
      <c r="O612" s="106"/>
      <c r="P612" s="118"/>
      <c r="Q612" s="150"/>
      <c r="R612" s="118"/>
      <c r="S612" s="207"/>
    </row>
    <row r="613" spans="1:19" ht="11.25" customHeight="1" x14ac:dyDescent="0.25">
      <c r="A613" s="100"/>
      <c r="B613" s="100"/>
      <c r="C613" s="101" t="s">
        <v>703</v>
      </c>
      <c r="D613" s="100"/>
      <c r="E613" s="183"/>
      <c r="F613" s="183"/>
      <c r="G613" s="117"/>
      <c r="H613" s="118"/>
      <c r="I613" s="119"/>
      <c r="J613" s="120"/>
      <c r="K613" s="198"/>
      <c r="L613" s="408"/>
      <c r="M613" s="118"/>
      <c r="N613" s="427"/>
      <c r="O613" s="106"/>
      <c r="P613" s="118"/>
      <c r="Q613" s="150"/>
      <c r="R613" s="118">
        <f t="shared" ref="R613:R622" si="129">N613-Q613</f>
        <v>0</v>
      </c>
      <c r="S613" s="207"/>
    </row>
    <row r="614" spans="1:19" ht="11.25" customHeight="1" x14ac:dyDescent="0.25">
      <c r="A614" s="100"/>
      <c r="B614" s="100"/>
      <c r="C614" s="101" t="s">
        <v>704</v>
      </c>
      <c r="D614" s="100"/>
      <c r="E614" s="183"/>
      <c r="F614" s="183"/>
      <c r="G614" s="117"/>
      <c r="H614" s="118"/>
      <c r="I614" s="119"/>
      <c r="J614" s="120"/>
      <c r="K614" s="198"/>
      <c r="L614" s="408"/>
      <c r="M614" s="118"/>
      <c r="N614" s="427"/>
      <c r="O614" s="106"/>
      <c r="P614" s="118"/>
      <c r="Q614" s="150"/>
      <c r="R614" s="118">
        <f t="shared" si="129"/>
        <v>0</v>
      </c>
      <c r="S614" s="207"/>
    </row>
    <row r="615" spans="1:19" ht="11.25" customHeight="1" x14ac:dyDescent="0.25">
      <c r="A615" s="100"/>
      <c r="B615" s="100"/>
      <c r="C615" s="101" t="s">
        <v>705</v>
      </c>
      <c r="D615" s="100"/>
      <c r="E615" s="183"/>
      <c r="F615" s="183"/>
      <c r="G615" s="117"/>
      <c r="H615" s="118"/>
      <c r="I615" s="119"/>
      <c r="J615" s="120"/>
      <c r="K615" s="198"/>
      <c r="L615" s="408"/>
      <c r="M615" s="118"/>
      <c r="N615" s="427"/>
      <c r="O615" s="106"/>
      <c r="P615" s="118"/>
      <c r="Q615" s="150"/>
      <c r="R615" s="118">
        <f t="shared" si="129"/>
        <v>0</v>
      </c>
      <c r="S615" s="207"/>
    </row>
    <row r="616" spans="1:19" ht="11.25" customHeight="1" x14ac:dyDescent="0.25">
      <c r="A616" s="100"/>
      <c r="B616" s="100"/>
      <c r="C616" s="101" t="s">
        <v>1170</v>
      </c>
      <c r="D616" s="100"/>
      <c r="E616" s="183"/>
      <c r="F616" s="183"/>
      <c r="G616" s="117">
        <f t="shared" ref="G616" si="130">E616-F616</f>
        <v>0</v>
      </c>
      <c r="H616" s="118">
        <v>12470</v>
      </c>
      <c r="I616" s="119">
        <f t="shared" ref="I616" si="131">H616-G616</f>
        <v>12470</v>
      </c>
      <c r="J616" s="120">
        <f t="shared" ref="J616" si="132">IF((H616=0),"---",(G616/H616))</f>
        <v>0</v>
      </c>
      <c r="K616" s="150">
        <v>12291</v>
      </c>
      <c r="L616" s="150">
        <v>12291</v>
      </c>
      <c r="M616" s="150">
        <f t="shared" ref="M616" si="133">K616-L616</f>
        <v>0</v>
      </c>
      <c r="N616" s="150">
        <v>12470</v>
      </c>
      <c r="O616" s="106">
        <v>44145</v>
      </c>
      <c r="P616" s="118">
        <f t="shared" ref="P616" si="134">L616-N616</f>
        <v>-179</v>
      </c>
      <c r="Q616" s="150">
        <v>12470</v>
      </c>
      <c r="R616" s="118">
        <f t="shared" ref="R616" si="135">N616-Q616</f>
        <v>0</v>
      </c>
      <c r="S616" s="207"/>
    </row>
    <row r="617" spans="1:19" ht="11.25" customHeight="1" x14ac:dyDescent="0.25">
      <c r="A617" s="100"/>
      <c r="B617" s="100"/>
      <c r="C617" s="101" t="s">
        <v>706</v>
      </c>
      <c r="D617" s="100"/>
      <c r="E617" s="183"/>
      <c r="F617" s="183"/>
      <c r="G617" s="117"/>
      <c r="H617" s="118"/>
      <c r="I617" s="119"/>
      <c r="J617" s="120"/>
      <c r="K617" s="198"/>
      <c r="L617" s="408"/>
      <c r="M617" s="118"/>
      <c r="N617" s="427"/>
      <c r="O617" s="106"/>
      <c r="P617" s="118"/>
      <c r="Q617" s="150"/>
      <c r="R617" s="118">
        <f t="shared" si="129"/>
        <v>0</v>
      </c>
      <c r="S617" s="207"/>
    </row>
    <row r="618" spans="1:19" ht="11.25" customHeight="1" x14ac:dyDescent="0.25">
      <c r="A618" s="100"/>
      <c r="B618" s="100"/>
      <c r="C618" s="101" t="s">
        <v>707</v>
      </c>
      <c r="D618" s="100"/>
      <c r="E618" s="183"/>
      <c r="F618" s="183"/>
      <c r="G618" s="117"/>
      <c r="H618" s="118"/>
      <c r="I618" s="119"/>
      <c r="J618" s="120"/>
      <c r="K618" s="198"/>
      <c r="L618" s="408"/>
      <c r="M618" s="118"/>
      <c r="N618" s="427"/>
      <c r="O618" s="106"/>
      <c r="P618" s="118"/>
      <c r="Q618" s="150"/>
      <c r="R618" s="118">
        <f t="shared" si="129"/>
        <v>0</v>
      </c>
      <c r="S618" s="207"/>
    </row>
    <row r="619" spans="1:19" ht="11.25" customHeight="1" x14ac:dyDescent="0.25">
      <c r="A619" s="100"/>
      <c r="B619" s="100"/>
      <c r="C619" s="101" t="s">
        <v>708</v>
      </c>
      <c r="D619" s="100"/>
      <c r="E619" s="183"/>
      <c r="F619" s="183"/>
      <c r="G619" s="117"/>
      <c r="H619" s="118"/>
      <c r="I619" s="119"/>
      <c r="J619" s="120"/>
      <c r="K619" s="198"/>
      <c r="L619" s="408"/>
      <c r="M619" s="118"/>
      <c r="N619" s="427"/>
      <c r="O619" s="106"/>
      <c r="P619" s="118"/>
      <c r="Q619" s="150"/>
      <c r="R619" s="118">
        <f t="shared" si="129"/>
        <v>0</v>
      </c>
      <c r="S619" s="207"/>
    </row>
    <row r="620" spans="1:19" ht="11.25" customHeight="1" x14ac:dyDescent="0.25">
      <c r="A620" s="100"/>
      <c r="B620" s="100"/>
      <c r="C620" s="101" t="s">
        <v>709</v>
      </c>
      <c r="D620" s="100"/>
      <c r="E620" s="183"/>
      <c r="F620" s="183"/>
      <c r="G620" s="117">
        <f t="shared" ref="G620" si="136">E620-F620</f>
        <v>0</v>
      </c>
      <c r="H620" s="118">
        <v>296</v>
      </c>
      <c r="I620" s="119">
        <f t="shared" ref="I620" si="137">H620-G620</f>
        <v>296</v>
      </c>
      <c r="J620" s="120">
        <f t="shared" ref="J620" si="138">IF((H620=0),"---",(G620/H620))</f>
        <v>0</v>
      </c>
      <c r="K620" s="198">
        <v>296</v>
      </c>
      <c r="L620" s="408">
        <v>296</v>
      </c>
      <c r="M620" s="118">
        <f t="shared" ref="M620" si="139">K620-L620</f>
        <v>0</v>
      </c>
      <c r="N620" s="427">
        <v>296</v>
      </c>
      <c r="O620" s="106">
        <v>44145</v>
      </c>
      <c r="P620" s="118">
        <f t="shared" ref="P620" si="140">L620-N620</f>
        <v>0</v>
      </c>
      <c r="Q620" s="150">
        <v>296</v>
      </c>
      <c r="R620" s="118">
        <f t="shared" si="129"/>
        <v>0</v>
      </c>
      <c r="S620" s="207"/>
    </row>
    <row r="621" spans="1:19" ht="11.25" customHeight="1" x14ac:dyDescent="0.25">
      <c r="A621" s="100"/>
      <c r="B621" s="100"/>
      <c r="C621" s="101" t="s">
        <v>710</v>
      </c>
      <c r="D621" s="100"/>
      <c r="E621" s="183"/>
      <c r="F621" s="183"/>
      <c r="G621" s="117">
        <f t="shared" ref="G621" si="141">E621-F621</f>
        <v>0</v>
      </c>
      <c r="H621" s="118">
        <v>980</v>
      </c>
      <c r="I621" s="119">
        <f t="shared" ref="I621" si="142">H621-G621</f>
        <v>980</v>
      </c>
      <c r="J621" s="120">
        <f t="shared" ref="J621" si="143">IF((H621=0),"---",(G621/H621))</f>
        <v>0</v>
      </c>
      <c r="K621" s="198">
        <v>980</v>
      </c>
      <c r="L621" s="408">
        <v>980</v>
      </c>
      <c r="M621" s="118">
        <f t="shared" ref="M621" si="144">K621-L621</f>
        <v>0</v>
      </c>
      <c r="N621" s="427">
        <v>980</v>
      </c>
      <c r="O621" s="106">
        <v>44145</v>
      </c>
      <c r="P621" s="118">
        <f t="shared" ref="P621" si="145">L621-N621</f>
        <v>0</v>
      </c>
      <c r="Q621" s="150">
        <v>980</v>
      </c>
      <c r="R621" s="118">
        <f t="shared" si="129"/>
        <v>0</v>
      </c>
      <c r="S621" s="207"/>
    </row>
    <row r="622" spans="1:19" ht="11.25" customHeight="1" x14ac:dyDescent="0.25">
      <c r="A622" s="100"/>
      <c r="B622" s="100"/>
      <c r="C622" s="101" t="s">
        <v>1205</v>
      </c>
      <c r="D622" s="100"/>
      <c r="E622" s="183"/>
      <c r="F622" s="183"/>
      <c r="G622" s="117"/>
      <c r="H622" s="118"/>
      <c r="I622" s="119"/>
      <c r="J622" s="120"/>
      <c r="K622" s="198"/>
      <c r="L622" s="408"/>
      <c r="M622" s="118"/>
      <c r="N622" s="427"/>
      <c r="O622" s="106"/>
      <c r="P622" s="118"/>
      <c r="Q622" s="150"/>
      <c r="R622" s="118">
        <f t="shared" si="129"/>
        <v>0</v>
      </c>
      <c r="S622" s="207"/>
    </row>
    <row r="623" spans="1:19" ht="11.25" customHeight="1" thickBot="1" x14ac:dyDescent="0.3">
      <c r="A623" s="100"/>
      <c r="B623" s="100" t="s">
        <v>1391</v>
      </c>
      <c r="C623" s="177"/>
      <c r="D623" s="100"/>
      <c r="E623" s="524"/>
      <c r="F623" s="524"/>
      <c r="G623" s="131">
        <f>SUM(G612:G622)</f>
        <v>0</v>
      </c>
      <c r="H623" s="124">
        <f>SUM(H612:H622)</f>
        <v>13746</v>
      </c>
      <c r="I623" s="483"/>
      <c r="J623" s="523"/>
      <c r="K623" s="400">
        <f>SUM(K612:K622)</f>
        <v>13567</v>
      </c>
      <c r="L623" s="417">
        <f>SUM(L612:L622)</f>
        <v>13567</v>
      </c>
      <c r="M623" s="124"/>
      <c r="N623" s="431">
        <f>SUM(N612:N622)</f>
        <v>13746</v>
      </c>
      <c r="O623" s="102"/>
      <c r="P623" s="124"/>
      <c r="Q623" s="510">
        <f>SUM(Q612:Q622)</f>
        <v>13746</v>
      </c>
      <c r="R623" s="124">
        <f>SUM(R612:R622)</f>
        <v>0</v>
      </c>
      <c r="S623" s="207"/>
    </row>
    <row r="624" spans="1:19" ht="11.25" customHeight="1" thickTop="1" x14ac:dyDescent="0.25">
      <c r="A624" s="115" t="s">
        <v>1070</v>
      </c>
      <c r="B624" s="100"/>
      <c r="C624" s="100"/>
      <c r="D624" s="100"/>
      <c r="E624" s="187">
        <f>SUM(E611:E611)</f>
        <v>241572</v>
      </c>
      <c r="F624" s="187">
        <f>SUM(F611:F611)</f>
        <v>251449</v>
      </c>
      <c r="G624" s="125">
        <f>SUM(G611+G623)</f>
        <v>267258.68</v>
      </c>
      <c r="H624" s="126">
        <f>SUM(H611+H623)</f>
        <v>267348</v>
      </c>
      <c r="I624" s="127">
        <f t="shared" si="126"/>
        <v>89.320000000006985</v>
      </c>
      <c r="J624" s="525">
        <f t="shared" si="127"/>
        <v>0.9996659036162604</v>
      </c>
      <c r="K624" s="407">
        <f>SUM(K611+K623)</f>
        <v>263242</v>
      </c>
      <c r="L624" s="432">
        <f>SUM(L611+L623)</f>
        <v>263242</v>
      </c>
      <c r="M624" s="126">
        <f>K624-L624</f>
        <v>0</v>
      </c>
      <c r="N624" s="441">
        <f>SUM(N611+N623)</f>
        <v>266634</v>
      </c>
      <c r="O624" s="102"/>
      <c r="P624" s="126">
        <f>SUM(P611+P623)</f>
        <v>-3213</v>
      </c>
      <c r="Q624" s="504">
        <f>SUM(Q611+Q623)</f>
        <v>265483</v>
      </c>
      <c r="R624" s="126">
        <f t="shared" ref="R624:R686" si="146">N624-Q624</f>
        <v>1151</v>
      </c>
      <c r="S624" s="207"/>
    </row>
    <row r="625" spans="1:19" ht="11.25" customHeight="1" x14ac:dyDescent="0.25">
      <c r="A625" s="100"/>
      <c r="B625" s="100"/>
      <c r="C625" s="100"/>
      <c r="D625" s="100"/>
      <c r="E625" s="183"/>
      <c r="F625" s="183"/>
      <c r="G625" s="117"/>
      <c r="H625" s="118"/>
      <c r="I625" s="119"/>
      <c r="J625" s="120"/>
      <c r="K625" s="118"/>
      <c r="L625" s="118"/>
      <c r="M625" s="118"/>
      <c r="N625" s="118"/>
      <c r="O625" s="106"/>
      <c r="P625" s="118"/>
      <c r="Q625" s="118"/>
      <c r="R625" s="118"/>
      <c r="S625" s="207"/>
    </row>
    <row r="626" spans="1:19" ht="11.25" customHeight="1" x14ac:dyDescent="0.25">
      <c r="A626" s="100" t="s">
        <v>1071</v>
      </c>
      <c r="B626" s="100"/>
      <c r="C626" s="100"/>
      <c r="D626" s="100"/>
      <c r="E626" s="183"/>
      <c r="F626" s="183"/>
      <c r="G626" s="117"/>
      <c r="H626" s="118"/>
      <c r="I626" s="119"/>
      <c r="J626" s="120"/>
      <c r="K626" s="198"/>
      <c r="L626" s="408"/>
      <c r="M626" s="118"/>
      <c r="N626" s="427"/>
      <c r="O626" s="106">
        <v>44145</v>
      </c>
      <c r="P626" s="118"/>
      <c r="Q626" s="150"/>
      <c r="R626" s="118"/>
      <c r="S626" s="207"/>
    </row>
    <row r="627" spans="1:19" ht="11.25" customHeight="1" x14ac:dyDescent="0.25">
      <c r="A627" s="100"/>
      <c r="B627" s="100" t="s">
        <v>1072</v>
      </c>
      <c r="C627" s="100"/>
      <c r="D627" s="100"/>
      <c r="E627" s="183"/>
      <c r="F627" s="183"/>
      <c r="G627" s="117"/>
      <c r="H627" s="118"/>
      <c r="I627" s="119"/>
      <c r="J627" s="120"/>
      <c r="K627" s="198"/>
      <c r="L627" s="408"/>
      <c r="M627" s="118"/>
      <c r="N627" s="427"/>
      <c r="O627" s="106">
        <v>44145</v>
      </c>
      <c r="P627" s="118"/>
      <c r="Q627" s="150"/>
      <c r="R627" s="118"/>
      <c r="S627" s="207"/>
    </row>
    <row r="628" spans="1:19" ht="11.25" customHeight="1" x14ac:dyDescent="0.25">
      <c r="A628" s="100"/>
      <c r="B628" s="100"/>
      <c r="C628" s="101" t="s">
        <v>1073</v>
      </c>
      <c r="D628" s="100"/>
      <c r="E628" s="184">
        <v>4055.96</v>
      </c>
      <c r="F628" s="184">
        <v>3061.48</v>
      </c>
      <c r="G628" s="121">
        <v>1925.87</v>
      </c>
      <c r="H628" s="122">
        <v>4533</v>
      </c>
      <c r="I628" s="119">
        <f t="shared" si="126"/>
        <v>2607.13</v>
      </c>
      <c r="J628" s="120">
        <f t="shared" si="127"/>
        <v>0.42485550408118239</v>
      </c>
      <c r="K628" s="410">
        <v>4533</v>
      </c>
      <c r="L628" s="418">
        <v>4533</v>
      </c>
      <c r="M628" s="122">
        <f>K628-L628</f>
        <v>0</v>
      </c>
      <c r="N628" s="430">
        <v>4533</v>
      </c>
      <c r="O628" s="106">
        <v>44145</v>
      </c>
      <c r="P628" s="122">
        <f>L628-N628</f>
        <v>0</v>
      </c>
      <c r="Q628" s="512">
        <v>4533</v>
      </c>
      <c r="R628" s="401">
        <f t="shared" si="146"/>
        <v>0</v>
      </c>
      <c r="S628" s="207"/>
    </row>
    <row r="629" spans="1:19" ht="11.25" customHeight="1" thickBot="1" x14ac:dyDescent="0.3">
      <c r="A629" s="100"/>
      <c r="B629" s="100" t="s">
        <v>1074</v>
      </c>
      <c r="C629" s="100"/>
      <c r="D629" s="100"/>
      <c r="E629" s="190">
        <f>SUM(E627:E628)</f>
        <v>4055.96</v>
      </c>
      <c r="F629" s="190">
        <f>SUM(F627:F628)</f>
        <v>3061.48</v>
      </c>
      <c r="G629" s="131">
        <f>SUM(G627:G628)</f>
        <v>1925.87</v>
      </c>
      <c r="H629" s="124">
        <f>SUM(H627:H628)</f>
        <v>4533</v>
      </c>
      <c r="I629" s="483">
        <f t="shared" si="126"/>
        <v>2607.13</v>
      </c>
      <c r="J629" s="484">
        <f t="shared" si="127"/>
        <v>0.42485550408118239</v>
      </c>
      <c r="K629" s="400">
        <f>SUM(K627:K628)</f>
        <v>4533</v>
      </c>
      <c r="L629" s="417">
        <f>SUM(L627:L628)</f>
        <v>4533</v>
      </c>
      <c r="M629" s="113">
        <f>K629-L629</f>
        <v>0</v>
      </c>
      <c r="N629" s="431">
        <f>SUM(N627:N628)</f>
        <v>4533</v>
      </c>
      <c r="O629" s="106">
        <v>44145</v>
      </c>
      <c r="P629" s="133">
        <f>L629-N629</f>
        <v>0</v>
      </c>
      <c r="Q629" s="510">
        <f>SUM(Q627:Q628)</f>
        <v>4533</v>
      </c>
      <c r="R629" s="124">
        <f t="shared" si="146"/>
        <v>0</v>
      </c>
      <c r="S629" s="207"/>
    </row>
    <row r="630" spans="1:19" ht="11.25" customHeight="1" thickTop="1" x14ac:dyDescent="0.25">
      <c r="A630" s="115" t="s">
        <v>1075</v>
      </c>
      <c r="B630" s="100"/>
      <c r="C630" s="100"/>
      <c r="D630" s="100"/>
      <c r="E630" s="187">
        <f>SUM(E629)</f>
        <v>4055.96</v>
      </c>
      <c r="F630" s="187">
        <f>SUM(F629)</f>
        <v>3061.48</v>
      </c>
      <c r="G630" s="125">
        <f>SUM(G629)</f>
        <v>1925.87</v>
      </c>
      <c r="H630" s="126">
        <f>SUM(H629)</f>
        <v>4533</v>
      </c>
      <c r="I630" s="119">
        <f t="shared" si="126"/>
        <v>2607.13</v>
      </c>
      <c r="J630" s="120">
        <f t="shared" si="127"/>
        <v>0.42485550408118239</v>
      </c>
      <c r="K630" s="407">
        <f>SUM(K629)</f>
        <v>4533</v>
      </c>
      <c r="L630" s="432">
        <f>SUM(L629)</f>
        <v>4533</v>
      </c>
      <c r="M630" s="126">
        <f>K630-L630</f>
        <v>0</v>
      </c>
      <c r="N630" s="441">
        <f>SUM(N629)</f>
        <v>4533</v>
      </c>
      <c r="O630" s="106">
        <v>44145</v>
      </c>
      <c r="P630" s="118">
        <f>L630-N630</f>
        <v>0</v>
      </c>
      <c r="Q630" s="504">
        <f>SUM(Q629)</f>
        <v>4533</v>
      </c>
      <c r="R630" s="126">
        <f t="shared" si="146"/>
        <v>0</v>
      </c>
      <c r="S630" s="207"/>
    </row>
    <row r="631" spans="1:19" ht="11.25" customHeight="1" x14ac:dyDescent="0.25">
      <c r="A631" s="100"/>
      <c r="B631" s="100"/>
      <c r="C631" s="100"/>
      <c r="D631" s="100"/>
      <c r="E631" s="183"/>
      <c r="F631" s="183"/>
      <c r="G631" s="117"/>
      <c r="H631" s="118"/>
      <c r="I631" s="119"/>
      <c r="J631" s="120"/>
      <c r="K631" s="118"/>
      <c r="L631" s="118"/>
      <c r="M631" s="118"/>
      <c r="N631" s="118"/>
      <c r="O631" s="106"/>
      <c r="P631" s="118"/>
      <c r="Q631" s="118"/>
      <c r="R631" s="118"/>
      <c r="S631" s="207"/>
    </row>
    <row r="632" spans="1:19" ht="11.25" customHeight="1" x14ac:dyDescent="0.25">
      <c r="A632" s="100" t="s">
        <v>1076</v>
      </c>
      <c r="B632" s="100"/>
      <c r="C632" s="100"/>
      <c r="D632" s="100"/>
      <c r="E632" s="183"/>
      <c r="F632" s="183"/>
      <c r="G632" s="117"/>
      <c r="H632" s="118"/>
      <c r="I632" s="119"/>
      <c r="J632" s="120"/>
      <c r="K632" s="198"/>
      <c r="L632" s="408"/>
      <c r="M632" s="118"/>
      <c r="N632" s="427"/>
      <c r="O632" s="106">
        <v>44152</v>
      </c>
      <c r="P632" s="118"/>
      <c r="Q632" s="150"/>
      <c r="R632" s="118"/>
      <c r="S632" s="207"/>
    </row>
    <row r="633" spans="1:19" ht="11.25" customHeight="1" x14ac:dyDescent="0.25">
      <c r="A633" s="100"/>
      <c r="B633" s="100" t="s">
        <v>1077</v>
      </c>
      <c r="C633" s="100"/>
      <c r="D633" s="100"/>
      <c r="E633" s="183"/>
      <c r="F633" s="183"/>
      <c r="G633" s="117"/>
      <c r="H633" s="118"/>
      <c r="I633" s="119"/>
      <c r="J633" s="120"/>
      <c r="K633" s="198"/>
      <c r="L633" s="408"/>
      <c r="M633" s="118"/>
      <c r="N633" s="427"/>
      <c r="O633" s="106">
        <v>44152</v>
      </c>
      <c r="P633" s="118"/>
      <c r="Q633" s="150"/>
      <c r="R633" s="118"/>
      <c r="S633" s="207"/>
    </row>
    <row r="634" spans="1:19" ht="11.25" customHeight="1" x14ac:dyDescent="0.25">
      <c r="A634" s="100"/>
      <c r="B634" s="100"/>
      <c r="C634" s="101" t="s">
        <v>1078</v>
      </c>
      <c r="D634" s="100"/>
      <c r="E634" s="184"/>
      <c r="F634" s="184"/>
      <c r="G634" s="121">
        <v>0</v>
      </c>
      <c r="H634" s="118">
        <v>0</v>
      </c>
      <c r="I634" s="119">
        <f t="shared" si="126"/>
        <v>0</v>
      </c>
      <c r="J634" s="120" t="str">
        <f t="shared" si="127"/>
        <v>---</v>
      </c>
      <c r="K634" s="485">
        <v>0</v>
      </c>
      <c r="L634" s="486">
        <v>0</v>
      </c>
      <c r="M634" s="118">
        <f>K634-L634</f>
        <v>0</v>
      </c>
      <c r="N634" s="428">
        <v>0</v>
      </c>
      <c r="O634" s="106">
        <v>44152</v>
      </c>
      <c r="P634" s="118">
        <f>L634-N634</f>
        <v>0</v>
      </c>
      <c r="Q634" s="405">
        <v>0</v>
      </c>
      <c r="R634" s="401">
        <f t="shared" si="146"/>
        <v>0</v>
      </c>
      <c r="S634" s="207"/>
    </row>
    <row r="635" spans="1:19" ht="11.25" customHeight="1" x14ac:dyDescent="0.25">
      <c r="A635" s="100"/>
      <c r="B635" s="100"/>
      <c r="C635" s="101" t="s">
        <v>1079</v>
      </c>
      <c r="D635" s="100"/>
      <c r="E635" s="184"/>
      <c r="F635" s="184"/>
      <c r="G635" s="121">
        <v>0</v>
      </c>
      <c r="H635" s="118">
        <v>0</v>
      </c>
      <c r="I635" s="119">
        <f t="shared" si="126"/>
        <v>0</v>
      </c>
      <c r="J635" s="120" t="str">
        <f t="shared" si="127"/>
        <v>---</v>
      </c>
      <c r="K635" s="485">
        <v>0</v>
      </c>
      <c r="L635" s="486">
        <v>0</v>
      </c>
      <c r="M635" s="118">
        <f t="shared" ref="M635:M640" si="147">K635-L635</f>
        <v>0</v>
      </c>
      <c r="N635" s="428">
        <v>0</v>
      </c>
      <c r="O635" s="106">
        <v>44152</v>
      </c>
      <c r="P635" s="118">
        <f t="shared" ref="P635:P642" si="148">L635-N635</f>
        <v>0</v>
      </c>
      <c r="Q635" s="405">
        <v>0</v>
      </c>
      <c r="R635" s="401">
        <f t="shared" si="146"/>
        <v>0</v>
      </c>
      <c r="S635" s="207"/>
    </row>
    <row r="636" spans="1:19" ht="11.25" customHeight="1" x14ac:dyDescent="0.25">
      <c r="A636" s="100"/>
      <c r="B636" s="100"/>
      <c r="C636" s="101" t="s">
        <v>1080</v>
      </c>
      <c r="D636" s="100"/>
      <c r="E636" s="184"/>
      <c r="F636" s="184"/>
      <c r="G636" s="121">
        <v>0</v>
      </c>
      <c r="H636" s="118">
        <v>0</v>
      </c>
      <c r="I636" s="119">
        <f t="shared" si="126"/>
        <v>0</v>
      </c>
      <c r="J636" s="120" t="str">
        <f t="shared" si="127"/>
        <v>---</v>
      </c>
      <c r="K636" s="485">
        <v>0</v>
      </c>
      <c r="L636" s="486">
        <v>0</v>
      </c>
      <c r="M636" s="118">
        <f t="shared" si="147"/>
        <v>0</v>
      </c>
      <c r="N636" s="428">
        <v>0</v>
      </c>
      <c r="O636" s="106">
        <v>44152</v>
      </c>
      <c r="P636" s="118">
        <f t="shared" si="148"/>
        <v>0</v>
      </c>
      <c r="Q636" s="405">
        <v>0</v>
      </c>
      <c r="R636" s="401">
        <f t="shared" si="146"/>
        <v>0</v>
      </c>
      <c r="S636" s="207"/>
    </row>
    <row r="637" spans="1:19" ht="11.25" customHeight="1" x14ac:dyDescent="0.25">
      <c r="A637" s="100"/>
      <c r="B637" s="100"/>
      <c r="C637" s="101" t="s">
        <v>1081</v>
      </c>
      <c r="D637" s="100"/>
      <c r="E637" s="184"/>
      <c r="F637" s="184"/>
      <c r="G637" s="121">
        <v>0</v>
      </c>
      <c r="H637" s="118">
        <v>0</v>
      </c>
      <c r="I637" s="119">
        <f t="shared" si="126"/>
        <v>0</v>
      </c>
      <c r="J637" s="120" t="str">
        <f t="shared" si="127"/>
        <v>---</v>
      </c>
      <c r="K637" s="485">
        <v>0</v>
      </c>
      <c r="L637" s="486">
        <v>0</v>
      </c>
      <c r="M637" s="118">
        <f t="shared" si="147"/>
        <v>0</v>
      </c>
      <c r="N637" s="428">
        <v>0</v>
      </c>
      <c r="O637" s="106">
        <v>44152</v>
      </c>
      <c r="P637" s="118">
        <f t="shared" si="148"/>
        <v>0</v>
      </c>
      <c r="Q637" s="405">
        <v>0</v>
      </c>
      <c r="R637" s="401">
        <f t="shared" si="146"/>
        <v>0</v>
      </c>
      <c r="S637" s="207"/>
    </row>
    <row r="638" spans="1:19" ht="11.25" customHeight="1" x14ac:dyDescent="0.25">
      <c r="A638" s="100"/>
      <c r="B638" s="100"/>
      <c r="C638" s="101" t="s">
        <v>1082</v>
      </c>
      <c r="D638" s="100"/>
      <c r="E638" s="184">
        <v>6611.27</v>
      </c>
      <c r="F638" s="184">
        <v>3922.56</v>
      </c>
      <c r="G638" s="121">
        <v>675</v>
      </c>
      <c r="H638" s="118">
        <v>4000</v>
      </c>
      <c r="I638" s="119">
        <f t="shared" si="126"/>
        <v>3325</v>
      </c>
      <c r="J638" s="120">
        <f t="shared" si="127"/>
        <v>0.16875000000000001</v>
      </c>
      <c r="K638" s="198">
        <v>4000</v>
      </c>
      <c r="L638" s="408">
        <v>4000</v>
      </c>
      <c r="M638" s="118">
        <f t="shared" si="147"/>
        <v>0</v>
      </c>
      <c r="N638" s="427">
        <v>4000</v>
      </c>
      <c r="O638" s="106">
        <v>44152</v>
      </c>
      <c r="P638" s="118">
        <f t="shared" si="148"/>
        <v>0</v>
      </c>
      <c r="Q638" s="150">
        <v>4000</v>
      </c>
      <c r="R638" s="401">
        <f t="shared" si="146"/>
        <v>0</v>
      </c>
      <c r="S638" s="207"/>
    </row>
    <row r="639" spans="1:19" ht="11.25" customHeight="1" x14ac:dyDescent="0.25">
      <c r="A639" s="100"/>
      <c r="B639" s="100"/>
      <c r="C639" s="101" t="s">
        <v>1182</v>
      </c>
      <c r="D639" s="100"/>
      <c r="E639" s="184">
        <v>6626.13</v>
      </c>
      <c r="F639" s="184">
        <v>6292.5</v>
      </c>
      <c r="G639" s="121">
        <v>0</v>
      </c>
      <c r="H639" s="118">
        <v>9500</v>
      </c>
      <c r="I639" s="119">
        <f t="shared" si="126"/>
        <v>9500</v>
      </c>
      <c r="J639" s="120">
        <f t="shared" si="127"/>
        <v>0</v>
      </c>
      <c r="K639" s="198">
        <v>9500</v>
      </c>
      <c r="L639" s="408">
        <v>9500</v>
      </c>
      <c r="M639" s="118">
        <f t="shared" si="147"/>
        <v>0</v>
      </c>
      <c r="N639" s="427">
        <v>9500</v>
      </c>
      <c r="O639" s="106">
        <v>44152</v>
      </c>
      <c r="P639" s="118">
        <f t="shared" ref="P639" si="149">L639-N639</f>
        <v>0</v>
      </c>
      <c r="Q639" s="150">
        <v>9500</v>
      </c>
      <c r="R639" s="401">
        <f t="shared" si="146"/>
        <v>0</v>
      </c>
      <c r="S639" s="207"/>
    </row>
    <row r="640" spans="1:19" ht="11.25" customHeight="1" x14ac:dyDescent="0.25">
      <c r="A640" s="100"/>
      <c r="B640" s="100"/>
      <c r="C640" s="101" t="s">
        <v>1083</v>
      </c>
      <c r="D640" s="100"/>
      <c r="E640" s="184"/>
      <c r="F640" s="184"/>
      <c r="G640" s="121">
        <v>0</v>
      </c>
      <c r="H640" s="118">
        <v>4250</v>
      </c>
      <c r="I640" s="119">
        <f t="shared" si="126"/>
        <v>4250</v>
      </c>
      <c r="J640" s="120">
        <f t="shared" si="127"/>
        <v>0</v>
      </c>
      <c r="K640" s="198">
        <v>4250</v>
      </c>
      <c r="L640" s="408">
        <v>4250</v>
      </c>
      <c r="M640" s="118">
        <f t="shared" si="147"/>
        <v>0</v>
      </c>
      <c r="N640" s="427">
        <v>4250</v>
      </c>
      <c r="O640" s="106">
        <v>44152</v>
      </c>
      <c r="P640" s="118">
        <f>L640-N640</f>
        <v>0</v>
      </c>
      <c r="Q640" s="150">
        <v>4250</v>
      </c>
      <c r="R640" s="401">
        <f t="shared" si="146"/>
        <v>0</v>
      </c>
      <c r="S640" s="207"/>
    </row>
    <row r="641" spans="1:19" ht="11.25" customHeight="1" thickBot="1" x14ac:dyDescent="0.3">
      <c r="A641" s="100"/>
      <c r="B641" s="100" t="s">
        <v>1084</v>
      </c>
      <c r="C641" s="100"/>
      <c r="D641" s="100"/>
      <c r="E641" s="181">
        <f>SUM(E633:E640)</f>
        <v>13237.400000000001</v>
      </c>
      <c r="F641" s="181">
        <f>SUM(F633:F640)</f>
        <v>10215.06</v>
      </c>
      <c r="G641" s="112">
        <f>SUM(G633:G640)</f>
        <v>675</v>
      </c>
      <c r="H641" s="113">
        <f>SUM(H633:H640)</f>
        <v>17750</v>
      </c>
      <c r="I641" s="483">
        <f t="shared" si="126"/>
        <v>17075</v>
      </c>
      <c r="J641" s="484">
        <f t="shared" si="127"/>
        <v>3.8028169014084505E-2</v>
      </c>
      <c r="K641" s="487">
        <f>SUM(K633:K640)</f>
        <v>17750</v>
      </c>
      <c r="L641" s="488">
        <f>SUM(L633:L640)</f>
        <v>17750</v>
      </c>
      <c r="M641" s="113">
        <f>K641-L641</f>
        <v>0</v>
      </c>
      <c r="N641" s="429">
        <f>SUM(N633:N640)</f>
        <v>17750</v>
      </c>
      <c r="O641" s="106">
        <v>44152</v>
      </c>
      <c r="P641" s="113">
        <f t="shared" si="148"/>
        <v>0</v>
      </c>
      <c r="Q641" s="503">
        <f>SUM(Q633:Q640)</f>
        <v>17750</v>
      </c>
      <c r="R641" s="113">
        <f t="shared" si="146"/>
        <v>0</v>
      </c>
      <c r="S641" s="207"/>
    </row>
    <row r="642" spans="1:19" ht="11.25" customHeight="1" thickTop="1" x14ac:dyDescent="0.25">
      <c r="A642" s="115" t="s">
        <v>1085</v>
      </c>
      <c r="B642" s="100"/>
      <c r="C642" s="100"/>
      <c r="D642" s="100"/>
      <c r="E642" s="187">
        <f>SUM(E641)</f>
        <v>13237.400000000001</v>
      </c>
      <c r="F642" s="187">
        <f>SUM(F641)</f>
        <v>10215.06</v>
      </c>
      <c r="G642" s="125">
        <f>SUM(G641)</f>
        <v>675</v>
      </c>
      <c r="H642" s="126">
        <f>SUM(H641)</f>
        <v>17750</v>
      </c>
      <c r="I642" s="119">
        <f t="shared" si="126"/>
        <v>17075</v>
      </c>
      <c r="J642" s="120">
        <f t="shared" si="127"/>
        <v>3.8028169014084505E-2</v>
      </c>
      <c r="K642" s="485">
        <f>SUM(K641)</f>
        <v>17750</v>
      </c>
      <c r="L642" s="486">
        <f>SUM(L641)</f>
        <v>17750</v>
      </c>
      <c r="M642" s="126">
        <f>K642-L642</f>
        <v>0</v>
      </c>
      <c r="N642" s="441">
        <f>SUM(N641)</f>
        <v>17750</v>
      </c>
      <c r="O642" s="106">
        <v>44152</v>
      </c>
      <c r="P642" s="126">
        <f t="shared" si="148"/>
        <v>0</v>
      </c>
      <c r="Q642" s="504">
        <f>SUM(Q641)</f>
        <v>17750</v>
      </c>
      <c r="R642" s="126">
        <f t="shared" si="146"/>
        <v>0</v>
      </c>
      <c r="S642" s="207"/>
    </row>
    <row r="643" spans="1:19" ht="11.25" customHeight="1" x14ac:dyDescent="0.25">
      <c r="A643" s="100"/>
      <c r="B643" s="100"/>
      <c r="C643" s="100"/>
      <c r="D643" s="100"/>
      <c r="E643" s="183"/>
      <c r="F643" s="183"/>
      <c r="G643" s="117"/>
      <c r="H643" s="118"/>
      <c r="I643" s="119"/>
      <c r="J643" s="120"/>
      <c r="K643" s="118"/>
      <c r="L643" s="118"/>
      <c r="M643" s="118"/>
      <c r="N643" s="118"/>
      <c r="O643" s="106"/>
      <c r="P643" s="118"/>
      <c r="Q643" s="118"/>
      <c r="R643" s="118"/>
      <c r="S643" s="207"/>
    </row>
    <row r="644" spans="1:19" ht="11.25" customHeight="1" x14ac:dyDescent="0.25">
      <c r="A644" s="100" t="s">
        <v>1086</v>
      </c>
      <c r="B644" s="100"/>
      <c r="C644" s="100"/>
      <c r="D644" s="100"/>
      <c r="E644" s="183"/>
      <c r="F644" s="183"/>
      <c r="G644" s="117"/>
      <c r="H644" s="118"/>
      <c r="I644" s="119"/>
      <c r="J644" s="120"/>
      <c r="K644" s="198"/>
      <c r="L644" s="408"/>
      <c r="M644" s="118"/>
      <c r="N644" s="427"/>
      <c r="O644" s="106">
        <v>44166</v>
      </c>
      <c r="P644" s="118"/>
      <c r="Q644" s="150"/>
      <c r="R644" s="118"/>
      <c r="S644" s="207"/>
    </row>
    <row r="645" spans="1:19" ht="11.25" customHeight="1" x14ac:dyDescent="0.25">
      <c r="A645" s="100"/>
      <c r="B645" s="100" t="s">
        <v>1087</v>
      </c>
      <c r="C645" s="100"/>
      <c r="D645" s="100"/>
      <c r="E645" s="183"/>
      <c r="F645" s="183"/>
      <c r="G645" s="117"/>
      <c r="H645" s="118"/>
      <c r="I645" s="119"/>
      <c r="J645" s="120"/>
      <c r="K645" s="198"/>
      <c r="L645" s="408"/>
      <c r="M645" s="118"/>
      <c r="N645" s="427"/>
      <c r="O645" s="106">
        <v>44166</v>
      </c>
      <c r="P645" s="118"/>
      <c r="Q645" s="150"/>
      <c r="R645" s="118"/>
      <c r="S645" s="207"/>
    </row>
    <row r="646" spans="1:19" ht="11.25" customHeight="1" x14ac:dyDescent="0.2">
      <c r="A646" s="100"/>
      <c r="B646" s="100"/>
      <c r="C646" s="101" t="s">
        <v>1088</v>
      </c>
      <c r="D646" s="100"/>
      <c r="E646" s="184">
        <v>53.8</v>
      </c>
      <c r="F646" s="184">
        <v>1027</v>
      </c>
      <c r="G646" s="437">
        <v>30.8</v>
      </c>
      <c r="H646" s="118">
        <v>1170</v>
      </c>
      <c r="I646" s="119">
        <f t="shared" si="126"/>
        <v>1139.2</v>
      </c>
      <c r="J646" s="120">
        <f t="shared" si="127"/>
        <v>2.6324786324786326E-2</v>
      </c>
      <c r="K646" s="198">
        <v>1170</v>
      </c>
      <c r="L646" s="408">
        <v>1170</v>
      </c>
      <c r="M646" s="118">
        <f t="shared" ref="M646" si="150">K646-L646</f>
        <v>0</v>
      </c>
      <c r="N646" s="427">
        <v>1170</v>
      </c>
      <c r="O646" s="106">
        <v>44166</v>
      </c>
      <c r="P646" s="118"/>
      <c r="Q646" s="150">
        <v>1170</v>
      </c>
      <c r="R646" s="401">
        <f t="shared" si="146"/>
        <v>0</v>
      </c>
      <c r="S646" s="207"/>
    </row>
    <row r="647" spans="1:19" ht="11.25" customHeight="1" x14ac:dyDescent="0.25">
      <c r="A647" s="100"/>
      <c r="B647" s="100"/>
      <c r="C647" s="101" t="s">
        <v>1089</v>
      </c>
      <c r="D647" s="100"/>
      <c r="E647" s="184">
        <v>0</v>
      </c>
      <c r="F647" s="184">
        <v>0</v>
      </c>
      <c r="G647" s="121">
        <v>60</v>
      </c>
      <c r="H647" s="118">
        <v>100</v>
      </c>
      <c r="I647" s="119">
        <f t="shared" si="126"/>
        <v>40</v>
      </c>
      <c r="J647" s="120">
        <f t="shared" si="127"/>
        <v>0.6</v>
      </c>
      <c r="K647" s="198">
        <v>100</v>
      </c>
      <c r="L647" s="408">
        <v>100</v>
      </c>
      <c r="M647" s="118">
        <f t="shared" ref="M647:M654" si="151">K647-L647</f>
        <v>0</v>
      </c>
      <c r="N647" s="427">
        <v>100</v>
      </c>
      <c r="O647" s="106">
        <v>44166</v>
      </c>
      <c r="P647" s="118">
        <f t="shared" ref="P647:P657" si="152">L647-N647</f>
        <v>0</v>
      </c>
      <c r="Q647" s="150">
        <v>100</v>
      </c>
      <c r="R647" s="401">
        <f t="shared" si="146"/>
        <v>0</v>
      </c>
      <c r="S647" s="207"/>
    </row>
    <row r="648" spans="1:19" ht="11.25" customHeight="1" x14ac:dyDescent="0.25">
      <c r="A648" s="100"/>
      <c r="B648" s="100"/>
      <c r="C648" s="101" t="s">
        <v>1090</v>
      </c>
      <c r="D648" s="100"/>
      <c r="E648" s="184"/>
      <c r="F648" s="184"/>
      <c r="G648" s="121">
        <v>0</v>
      </c>
      <c r="H648" s="118">
        <v>0</v>
      </c>
      <c r="I648" s="119">
        <f t="shared" si="126"/>
        <v>0</v>
      </c>
      <c r="J648" s="120" t="str">
        <f t="shared" si="127"/>
        <v>---</v>
      </c>
      <c r="K648" s="198">
        <v>0</v>
      </c>
      <c r="L648" s="408">
        <v>0</v>
      </c>
      <c r="M648" s="118">
        <f t="shared" si="151"/>
        <v>0</v>
      </c>
      <c r="N648" s="427">
        <v>0</v>
      </c>
      <c r="O648" s="106">
        <v>44166</v>
      </c>
      <c r="P648" s="118">
        <f t="shared" si="152"/>
        <v>0</v>
      </c>
      <c r="Q648" s="150">
        <v>0</v>
      </c>
      <c r="R648" s="401">
        <f t="shared" si="146"/>
        <v>0</v>
      </c>
      <c r="S648" s="207"/>
    </row>
    <row r="649" spans="1:19" ht="11.25" customHeight="1" x14ac:dyDescent="0.25">
      <c r="A649" s="100"/>
      <c r="B649" s="100"/>
      <c r="C649" s="101" t="s">
        <v>1091</v>
      </c>
      <c r="D649" s="100"/>
      <c r="E649" s="184">
        <v>0</v>
      </c>
      <c r="F649" s="184"/>
      <c r="G649" s="121">
        <v>0</v>
      </c>
      <c r="H649" s="118">
        <v>0</v>
      </c>
      <c r="I649" s="119">
        <f t="shared" si="126"/>
        <v>0</v>
      </c>
      <c r="J649" s="120" t="str">
        <f t="shared" si="127"/>
        <v>---</v>
      </c>
      <c r="K649" s="198">
        <v>0</v>
      </c>
      <c r="L649" s="408">
        <v>0</v>
      </c>
      <c r="M649" s="118">
        <f t="shared" si="151"/>
        <v>0</v>
      </c>
      <c r="N649" s="427">
        <v>0</v>
      </c>
      <c r="O649" s="106">
        <v>44166</v>
      </c>
      <c r="P649" s="118">
        <f t="shared" si="152"/>
        <v>0</v>
      </c>
      <c r="Q649" s="150">
        <v>0</v>
      </c>
      <c r="R649" s="401">
        <f t="shared" si="146"/>
        <v>0</v>
      </c>
      <c r="S649" s="207"/>
    </row>
    <row r="650" spans="1:19" ht="11.25" customHeight="1" x14ac:dyDescent="0.25">
      <c r="A650" s="100"/>
      <c r="B650" s="100"/>
      <c r="C650" s="101" t="s">
        <v>1092</v>
      </c>
      <c r="D650" s="100"/>
      <c r="E650" s="184">
        <v>0</v>
      </c>
      <c r="F650" s="184">
        <v>0</v>
      </c>
      <c r="G650" s="121">
        <v>0</v>
      </c>
      <c r="H650" s="118">
        <v>25</v>
      </c>
      <c r="I650" s="119">
        <f t="shared" si="126"/>
        <v>25</v>
      </c>
      <c r="J650" s="120">
        <f t="shared" si="127"/>
        <v>0</v>
      </c>
      <c r="K650" s="198">
        <v>25</v>
      </c>
      <c r="L650" s="408">
        <v>25</v>
      </c>
      <c r="M650" s="118">
        <f t="shared" si="151"/>
        <v>0</v>
      </c>
      <c r="N650" s="427">
        <v>25</v>
      </c>
      <c r="O650" s="106">
        <v>44166</v>
      </c>
      <c r="P650" s="118">
        <f t="shared" si="152"/>
        <v>0</v>
      </c>
      <c r="Q650" s="150">
        <v>25</v>
      </c>
      <c r="R650" s="401">
        <f t="shared" si="146"/>
        <v>0</v>
      </c>
      <c r="S650" s="207"/>
    </row>
    <row r="651" spans="1:19" ht="11.25" customHeight="1" x14ac:dyDescent="0.25">
      <c r="A651" s="100"/>
      <c r="B651" s="100"/>
      <c r="C651" s="101" t="s">
        <v>1093</v>
      </c>
      <c r="D651" s="100"/>
      <c r="E651" s="184">
        <v>5158.7700000000004</v>
      </c>
      <c r="F651" s="184">
        <v>0</v>
      </c>
      <c r="G651" s="121">
        <v>0</v>
      </c>
      <c r="H651" s="118">
        <v>50</v>
      </c>
      <c r="I651" s="119">
        <f t="shared" si="126"/>
        <v>50</v>
      </c>
      <c r="J651" s="120">
        <f t="shared" si="127"/>
        <v>0</v>
      </c>
      <c r="K651" s="198">
        <v>50</v>
      </c>
      <c r="L651" s="408">
        <v>50</v>
      </c>
      <c r="M651" s="118">
        <f t="shared" si="151"/>
        <v>0</v>
      </c>
      <c r="N651" s="427">
        <v>50</v>
      </c>
      <c r="O651" s="106">
        <v>44166</v>
      </c>
      <c r="P651" s="118">
        <f t="shared" si="152"/>
        <v>0</v>
      </c>
      <c r="Q651" s="150">
        <v>50</v>
      </c>
      <c r="R651" s="401">
        <f t="shared" si="146"/>
        <v>0</v>
      </c>
      <c r="S651" s="207"/>
    </row>
    <row r="652" spans="1:19" ht="11.25" customHeight="1" x14ac:dyDescent="0.25">
      <c r="A652" s="100"/>
      <c r="B652" s="100"/>
      <c r="C652" s="101" t="s">
        <v>1094</v>
      </c>
      <c r="D652" s="100"/>
      <c r="E652" s="184"/>
      <c r="F652" s="184">
        <v>2704.11</v>
      </c>
      <c r="G652" s="121">
        <v>3214.88</v>
      </c>
      <c r="H652" s="118">
        <v>3000</v>
      </c>
      <c r="I652" s="119">
        <f t="shared" si="126"/>
        <v>-214.88000000000011</v>
      </c>
      <c r="J652" s="120">
        <f t="shared" si="127"/>
        <v>1.0716266666666667</v>
      </c>
      <c r="K652" s="198">
        <v>3000</v>
      </c>
      <c r="L652" s="408">
        <v>3000</v>
      </c>
      <c r="M652" s="118">
        <f t="shared" si="151"/>
        <v>0</v>
      </c>
      <c r="N652" s="427">
        <v>3000</v>
      </c>
      <c r="O652" s="106">
        <v>44166</v>
      </c>
      <c r="P652" s="118">
        <f t="shared" si="152"/>
        <v>0</v>
      </c>
      <c r="Q652" s="150">
        <v>3000</v>
      </c>
      <c r="R652" s="401">
        <f t="shared" si="146"/>
        <v>0</v>
      </c>
      <c r="S652" s="207"/>
    </row>
    <row r="653" spans="1:19" ht="11.25" customHeight="1" x14ac:dyDescent="0.25">
      <c r="A653" s="100"/>
      <c r="B653" s="100"/>
      <c r="C653" s="101" t="s">
        <v>1095</v>
      </c>
      <c r="D653" s="100"/>
      <c r="E653" s="184"/>
      <c r="F653" s="184"/>
      <c r="G653" s="121">
        <v>0</v>
      </c>
      <c r="H653" s="118">
        <v>0</v>
      </c>
      <c r="I653" s="119">
        <f t="shared" si="126"/>
        <v>0</v>
      </c>
      <c r="J653" s="120" t="str">
        <f t="shared" si="127"/>
        <v>---</v>
      </c>
      <c r="K653" s="198">
        <v>0</v>
      </c>
      <c r="L653" s="408">
        <v>0</v>
      </c>
      <c r="M653" s="118">
        <f t="shared" si="151"/>
        <v>0</v>
      </c>
      <c r="N653" s="427">
        <v>0</v>
      </c>
      <c r="O653" s="106">
        <v>44166</v>
      </c>
      <c r="P653" s="118">
        <f t="shared" si="152"/>
        <v>0</v>
      </c>
      <c r="Q653" s="150">
        <v>0</v>
      </c>
      <c r="R653" s="401">
        <f t="shared" si="146"/>
        <v>0</v>
      </c>
      <c r="S653" s="207"/>
    </row>
    <row r="654" spans="1:19" ht="11.25" customHeight="1" x14ac:dyDescent="0.25">
      <c r="A654" s="100"/>
      <c r="B654" s="100"/>
      <c r="C654" s="101" t="s">
        <v>1096</v>
      </c>
      <c r="D654" s="100"/>
      <c r="E654" s="184">
        <v>0</v>
      </c>
      <c r="F654" s="184">
        <v>0</v>
      </c>
      <c r="G654" s="121">
        <v>0</v>
      </c>
      <c r="H654" s="118">
        <v>100</v>
      </c>
      <c r="I654" s="119">
        <f t="shared" si="126"/>
        <v>100</v>
      </c>
      <c r="J654" s="120">
        <f t="shared" si="127"/>
        <v>0</v>
      </c>
      <c r="K654" s="198">
        <v>100</v>
      </c>
      <c r="L654" s="408">
        <v>100</v>
      </c>
      <c r="M654" s="118">
        <f t="shared" si="151"/>
        <v>0</v>
      </c>
      <c r="N654" s="427">
        <v>100</v>
      </c>
      <c r="O654" s="106">
        <v>44166</v>
      </c>
      <c r="P654" s="118">
        <f t="shared" si="152"/>
        <v>0</v>
      </c>
      <c r="Q654" s="150">
        <v>100</v>
      </c>
      <c r="R654" s="401">
        <f t="shared" si="146"/>
        <v>0</v>
      </c>
      <c r="S654" s="207"/>
    </row>
    <row r="655" spans="1:19" ht="11.25" customHeight="1" x14ac:dyDescent="0.25">
      <c r="A655" s="100"/>
      <c r="B655" s="100"/>
      <c r="C655" s="101" t="s">
        <v>1214</v>
      </c>
      <c r="D655" s="100"/>
      <c r="E655" s="184">
        <v>187.81</v>
      </c>
      <c r="F655" s="184">
        <v>259.2</v>
      </c>
      <c r="G655" s="121">
        <v>0</v>
      </c>
      <c r="H655" s="118">
        <v>110</v>
      </c>
      <c r="I655" s="119">
        <f t="shared" si="126"/>
        <v>110</v>
      </c>
      <c r="J655" s="120">
        <f t="shared" si="127"/>
        <v>0</v>
      </c>
      <c r="K655" s="198">
        <v>110</v>
      </c>
      <c r="L655" s="408">
        <v>110</v>
      </c>
      <c r="M655" s="118">
        <f>K655-L655</f>
        <v>0</v>
      </c>
      <c r="N655" s="427">
        <v>110</v>
      </c>
      <c r="O655" s="106">
        <v>44166</v>
      </c>
      <c r="P655" s="118">
        <f>L655-N655</f>
        <v>0</v>
      </c>
      <c r="Q655" s="150">
        <v>110</v>
      </c>
      <c r="R655" s="401">
        <f t="shared" si="146"/>
        <v>0</v>
      </c>
      <c r="S655" s="207"/>
    </row>
    <row r="656" spans="1:19" ht="11.25" customHeight="1" x14ac:dyDescent="0.25">
      <c r="A656" s="100"/>
      <c r="B656" s="100"/>
      <c r="C656" s="101" t="s">
        <v>1097</v>
      </c>
      <c r="D656" s="100"/>
      <c r="E656" s="188">
        <v>0</v>
      </c>
      <c r="F656" s="188"/>
      <c r="G656" s="121">
        <v>0</v>
      </c>
      <c r="H656" s="118">
        <v>0</v>
      </c>
      <c r="I656" s="481">
        <f t="shared" si="126"/>
        <v>0</v>
      </c>
      <c r="J656" s="482" t="str">
        <f t="shared" si="127"/>
        <v>---</v>
      </c>
      <c r="K656" s="198">
        <v>0</v>
      </c>
      <c r="L656" s="408">
        <v>0</v>
      </c>
      <c r="M656" s="122">
        <f>K656-L656</f>
        <v>0</v>
      </c>
      <c r="N656" s="427">
        <v>0</v>
      </c>
      <c r="O656" s="106">
        <v>44166</v>
      </c>
      <c r="P656" s="122">
        <f t="shared" si="152"/>
        <v>0</v>
      </c>
      <c r="Q656" s="405">
        <v>0</v>
      </c>
      <c r="R656" s="401">
        <f t="shared" si="146"/>
        <v>0</v>
      </c>
      <c r="S656" s="207"/>
    </row>
    <row r="657" spans="1:19" ht="11.25" customHeight="1" x14ac:dyDescent="0.25">
      <c r="A657" s="100"/>
      <c r="B657" s="100" t="s">
        <v>1098</v>
      </c>
      <c r="C657" s="100"/>
      <c r="D657" s="100"/>
      <c r="E657" s="181">
        <f>SUM(E645:E656)</f>
        <v>5400.380000000001</v>
      </c>
      <c r="F657" s="181">
        <f>SUM(F645:F656)</f>
        <v>3990.31</v>
      </c>
      <c r="G657" s="112">
        <f>SUM(G645:G656)</f>
        <v>3305.6800000000003</v>
      </c>
      <c r="H657" s="113">
        <f>SUM(H645:H656)</f>
        <v>4555</v>
      </c>
      <c r="I657" s="479">
        <f t="shared" si="126"/>
        <v>1249.3199999999997</v>
      </c>
      <c r="J657" s="480">
        <f t="shared" si="127"/>
        <v>0.72572557628979151</v>
      </c>
      <c r="K657" s="403">
        <f>SUM(K645:K656)</f>
        <v>4555</v>
      </c>
      <c r="L657" s="409">
        <f>SUM(L645:L656)</f>
        <v>4555</v>
      </c>
      <c r="M657" s="113">
        <f>K657-L657</f>
        <v>0</v>
      </c>
      <c r="N657" s="429">
        <f>SUM(N645:N656)</f>
        <v>4555</v>
      </c>
      <c r="O657" s="106">
        <v>44166</v>
      </c>
      <c r="P657" s="118">
        <f t="shared" si="152"/>
        <v>0</v>
      </c>
      <c r="Q657" s="503">
        <f>SUM(Q645:Q656)</f>
        <v>4555</v>
      </c>
      <c r="R657" s="113">
        <f t="shared" si="146"/>
        <v>0</v>
      </c>
      <c r="S657" s="207"/>
    </row>
    <row r="658" spans="1:19" ht="11.25" customHeight="1" x14ac:dyDescent="0.25">
      <c r="A658" s="100"/>
      <c r="B658" s="100" t="s">
        <v>1225</v>
      </c>
      <c r="C658" s="100"/>
      <c r="D658" s="100"/>
      <c r="E658" s="183"/>
      <c r="F658" s="183"/>
      <c r="G658" s="117"/>
      <c r="H658" s="118"/>
      <c r="I658" s="119"/>
      <c r="J658" s="120"/>
      <c r="K658" s="198"/>
      <c r="L658" s="408"/>
      <c r="M658" s="118"/>
      <c r="N658" s="427"/>
      <c r="O658" s="106">
        <v>44166</v>
      </c>
      <c r="P658" s="118"/>
      <c r="Q658" s="150"/>
      <c r="R658" s="118"/>
      <c r="S658" s="207"/>
    </row>
    <row r="659" spans="1:19" ht="11.25" customHeight="1" x14ac:dyDescent="0.25">
      <c r="A659" s="100"/>
      <c r="B659" s="100"/>
      <c r="C659" s="101" t="s">
        <v>1226</v>
      </c>
      <c r="D659" s="100"/>
      <c r="E659" s="188">
        <v>10059.75</v>
      </c>
      <c r="F659" s="188">
        <v>15641</v>
      </c>
      <c r="G659" s="121">
        <v>5835</v>
      </c>
      <c r="H659" s="122">
        <v>15000</v>
      </c>
      <c r="I659" s="119">
        <f t="shared" si="126"/>
        <v>9165</v>
      </c>
      <c r="J659" s="120">
        <f t="shared" si="127"/>
        <v>0.38900000000000001</v>
      </c>
      <c r="K659" s="410">
        <v>15000</v>
      </c>
      <c r="L659" s="418">
        <v>15000</v>
      </c>
      <c r="M659" s="122">
        <f>K659-L659</f>
        <v>0</v>
      </c>
      <c r="N659" s="430">
        <v>15000</v>
      </c>
      <c r="O659" s="106">
        <v>44166</v>
      </c>
      <c r="P659" s="122"/>
      <c r="Q659" s="512">
        <v>15000</v>
      </c>
      <c r="R659" s="505">
        <f t="shared" si="146"/>
        <v>0</v>
      </c>
      <c r="S659" s="207"/>
    </row>
    <row r="660" spans="1:19" ht="11.25" customHeight="1" thickBot="1" x14ac:dyDescent="0.3">
      <c r="A660" s="100"/>
      <c r="B660" s="100" t="s">
        <v>1227</v>
      </c>
      <c r="C660" s="100"/>
      <c r="D660" s="100"/>
      <c r="E660" s="182">
        <f>SUM(E658:E659)</f>
        <v>10059.75</v>
      </c>
      <c r="F660" s="182">
        <f>SUM(F658:F659)</f>
        <v>15641</v>
      </c>
      <c r="G660" s="131">
        <f>SUM(G658:G659)</f>
        <v>5835</v>
      </c>
      <c r="H660" s="118">
        <f>SUM(H658:H659)</f>
        <v>15000</v>
      </c>
      <c r="I660" s="483">
        <f t="shared" si="126"/>
        <v>9165</v>
      </c>
      <c r="J660" s="484">
        <f t="shared" si="127"/>
        <v>0.38900000000000001</v>
      </c>
      <c r="K660" s="198">
        <f>SUM(K658:K659)</f>
        <v>15000</v>
      </c>
      <c r="L660" s="408">
        <f>SUM(L658:L659)</f>
        <v>15000</v>
      </c>
      <c r="M660" s="122">
        <f>K660-L660</f>
        <v>0</v>
      </c>
      <c r="N660" s="427">
        <f>SUM(N658:N659)</f>
        <v>15000</v>
      </c>
      <c r="O660" s="106">
        <v>44166</v>
      </c>
      <c r="P660" s="118">
        <f>SUM(P658:P659)</f>
        <v>0</v>
      </c>
      <c r="Q660" s="150">
        <f>SUM(Q658:Q659)</f>
        <v>15000</v>
      </c>
      <c r="R660" s="118">
        <f t="shared" si="146"/>
        <v>0</v>
      </c>
      <c r="S660" s="207"/>
    </row>
    <row r="661" spans="1:19" ht="11.25" customHeight="1" thickTop="1" x14ac:dyDescent="0.25">
      <c r="A661" s="115" t="s">
        <v>1109</v>
      </c>
      <c r="B661" s="100"/>
      <c r="C661" s="100"/>
      <c r="D661" s="100"/>
      <c r="E661" s="187">
        <f>E657+E660</f>
        <v>15460.130000000001</v>
      </c>
      <c r="F661" s="187">
        <f>F657+F660</f>
        <v>19631.310000000001</v>
      </c>
      <c r="G661" s="125">
        <f>G657+G660</f>
        <v>9140.68</v>
      </c>
      <c r="H661" s="126">
        <f>H657+H660</f>
        <v>19555</v>
      </c>
      <c r="I661" s="119">
        <f t="shared" si="126"/>
        <v>10414.32</v>
      </c>
      <c r="J661" s="120">
        <f t="shared" si="127"/>
        <v>0.46743441575044747</v>
      </c>
      <c r="K661" s="407">
        <f>K657+K660</f>
        <v>19555</v>
      </c>
      <c r="L661" s="432">
        <f>L657+L660</f>
        <v>19555</v>
      </c>
      <c r="M661" s="126">
        <f>K661-L661</f>
        <v>0</v>
      </c>
      <c r="N661" s="441">
        <f>N657+N660</f>
        <v>19555</v>
      </c>
      <c r="O661" s="106">
        <v>44166</v>
      </c>
      <c r="P661" s="125">
        <f>P657+P660</f>
        <v>0</v>
      </c>
      <c r="Q661" s="504">
        <f>Q657+Q660</f>
        <v>19555</v>
      </c>
      <c r="R661" s="126">
        <f t="shared" si="146"/>
        <v>0</v>
      </c>
      <c r="S661" s="207"/>
    </row>
    <row r="662" spans="1:19" ht="11.25" customHeight="1" x14ac:dyDescent="0.25">
      <c r="A662" s="100"/>
      <c r="B662" s="100"/>
      <c r="C662" s="100"/>
      <c r="D662" s="100"/>
      <c r="E662" s="183"/>
      <c r="F662" s="183"/>
      <c r="G662" s="117"/>
      <c r="H662" s="118"/>
      <c r="I662" s="119"/>
      <c r="J662" s="120"/>
      <c r="K662" s="118"/>
      <c r="L662" s="118"/>
      <c r="M662" s="118"/>
      <c r="N662" s="118"/>
      <c r="O662" s="106"/>
      <c r="P662" s="118"/>
      <c r="Q662" s="118"/>
      <c r="R662" s="118"/>
      <c r="S662" s="207"/>
    </row>
    <row r="663" spans="1:19" ht="11.25" customHeight="1" x14ac:dyDescent="0.25">
      <c r="A663" s="100" t="s">
        <v>1199</v>
      </c>
      <c r="B663" s="100"/>
      <c r="C663" s="100"/>
      <c r="D663" s="100"/>
      <c r="E663" s="183"/>
      <c r="F663" s="183"/>
      <c r="G663" s="117"/>
      <c r="H663" s="118"/>
      <c r="I663" s="119"/>
      <c r="J663" s="120"/>
      <c r="K663" s="198"/>
      <c r="L663" s="408"/>
      <c r="M663" s="118"/>
      <c r="N663" s="427"/>
      <c r="O663" s="106">
        <v>44180</v>
      </c>
      <c r="P663" s="118"/>
      <c r="Q663" s="150"/>
      <c r="R663" s="118"/>
      <c r="S663" s="207"/>
    </row>
    <row r="664" spans="1:19" ht="11.25" customHeight="1" x14ac:dyDescent="0.25">
      <c r="A664" s="100"/>
      <c r="B664" s="100" t="s">
        <v>1099</v>
      </c>
      <c r="C664" s="100"/>
      <c r="D664" s="100"/>
      <c r="E664" s="183"/>
      <c r="F664" s="183"/>
      <c r="G664" s="117"/>
      <c r="H664" s="118"/>
      <c r="I664" s="119"/>
      <c r="J664" s="120"/>
      <c r="K664" s="198"/>
      <c r="L664" s="408"/>
      <c r="M664" s="118"/>
      <c r="N664" s="427"/>
      <c r="O664" s="106">
        <v>44180</v>
      </c>
      <c r="P664" s="118"/>
      <c r="Q664" s="150"/>
      <c r="R664" s="118"/>
      <c r="S664" s="207"/>
    </row>
    <row r="665" spans="1:19" ht="11.25" customHeight="1" x14ac:dyDescent="0.25">
      <c r="A665" s="100"/>
      <c r="B665" s="100"/>
      <c r="C665" s="101" t="s">
        <v>1100</v>
      </c>
      <c r="D665" s="100"/>
      <c r="E665" s="183"/>
      <c r="F665" s="183"/>
      <c r="G665" s="117">
        <v>0</v>
      </c>
      <c r="H665" s="118">
        <v>0</v>
      </c>
      <c r="I665" s="119">
        <f t="shared" ref="I665:I686" si="153">H665-G665</f>
        <v>0</v>
      </c>
      <c r="J665" s="120" t="str">
        <f t="shared" ref="J665:J686" si="154">IF((H665=0),"---",(G665/H665))</f>
        <v>---</v>
      </c>
      <c r="K665" s="198">
        <v>0</v>
      </c>
      <c r="L665" s="408">
        <v>0</v>
      </c>
      <c r="M665" s="118">
        <f t="shared" ref="M665:M671" si="155">K665-L665</f>
        <v>0</v>
      </c>
      <c r="N665" s="427">
        <v>0</v>
      </c>
      <c r="O665" s="106">
        <v>44180</v>
      </c>
      <c r="P665" s="118">
        <f t="shared" ref="P665:P673" si="156">L665-N665</f>
        <v>0</v>
      </c>
      <c r="Q665" s="150">
        <v>0</v>
      </c>
      <c r="R665" s="118">
        <f t="shared" si="146"/>
        <v>0</v>
      </c>
      <c r="S665" s="207"/>
    </row>
    <row r="666" spans="1:19" ht="11.25" customHeight="1" x14ac:dyDescent="0.25">
      <c r="A666" s="100"/>
      <c r="B666" s="100"/>
      <c r="C666" s="101" t="s">
        <v>1101</v>
      </c>
      <c r="D666" s="100"/>
      <c r="E666" s="183">
        <v>0</v>
      </c>
      <c r="F666" s="183">
        <v>0</v>
      </c>
      <c r="G666" s="117">
        <v>0</v>
      </c>
      <c r="H666" s="118">
        <v>60</v>
      </c>
      <c r="I666" s="119">
        <f t="shared" si="153"/>
        <v>60</v>
      </c>
      <c r="J666" s="120">
        <f t="shared" si="154"/>
        <v>0</v>
      </c>
      <c r="K666" s="198">
        <v>60</v>
      </c>
      <c r="L666" s="408">
        <v>60</v>
      </c>
      <c r="M666" s="118">
        <f t="shared" si="155"/>
        <v>0</v>
      </c>
      <c r="N666" s="427">
        <v>60</v>
      </c>
      <c r="O666" s="106">
        <v>44180</v>
      </c>
      <c r="P666" s="118">
        <f t="shared" si="156"/>
        <v>0</v>
      </c>
      <c r="Q666" s="150">
        <v>60</v>
      </c>
      <c r="R666" s="118">
        <f t="shared" si="146"/>
        <v>0</v>
      </c>
      <c r="S666" s="207"/>
    </row>
    <row r="667" spans="1:19" ht="11.25" customHeight="1" x14ac:dyDescent="0.25">
      <c r="A667" s="100"/>
      <c r="B667" s="100"/>
      <c r="C667" s="101" t="s">
        <v>1102</v>
      </c>
      <c r="D667" s="100"/>
      <c r="E667" s="183"/>
      <c r="F667" s="183"/>
      <c r="G667" s="117">
        <v>0</v>
      </c>
      <c r="H667" s="118">
        <v>0</v>
      </c>
      <c r="I667" s="119">
        <f t="shared" si="153"/>
        <v>0</v>
      </c>
      <c r="J667" s="120" t="str">
        <f t="shared" si="154"/>
        <v>---</v>
      </c>
      <c r="K667" s="198">
        <v>0</v>
      </c>
      <c r="L667" s="408">
        <v>0</v>
      </c>
      <c r="M667" s="118">
        <f t="shared" si="155"/>
        <v>0</v>
      </c>
      <c r="N667" s="427">
        <v>0</v>
      </c>
      <c r="O667" s="106">
        <v>44180</v>
      </c>
      <c r="P667" s="118">
        <f t="shared" si="156"/>
        <v>0</v>
      </c>
      <c r="Q667" s="150">
        <v>0</v>
      </c>
      <c r="R667" s="118">
        <f t="shared" si="146"/>
        <v>0</v>
      </c>
      <c r="S667" s="207"/>
    </row>
    <row r="668" spans="1:19" ht="11.25" customHeight="1" x14ac:dyDescent="0.25">
      <c r="A668" s="100"/>
      <c r="B668" s="100"/>
      <c r="C668" s="101" t="s">
        <v>1103</v>
      </c>
      <c r="D668" s="100"/>
      <c r="E668" s="183"/>
      <c r="F668" s="183"/>
      <c r="G668" s="117">
        <v>0</v>
      </c>
      <c r="H668" s="118">
        <v>0</v>
      </c>
      <c r="I668" s="119">
        <f t="shared" si="153"/>
        <v>0</v>
      </c>
      <c r="J668" s="120" t="str">
        <f t="shared" si="154"/>
        <v>---</v>
      </c>
      <c r="K668" s="198">
        <v>0</v>
      </c>
      <c r="L668" s="408">
        <v>0</v>
      </c>
      <c r="M668" s="118">
        <f t="shared" si="155"/>
        <v>0</v>
      </c>
      <c r="N668" s="427">
        <v>0</v>
      </c>
      <c r="O668" s="106">
        <v>44180</v>
      </c>
      <c r="P668" s="118">
        <f t="shared" si="156"/>
        <v>0</v>
      </c>
      <c r="Q668" s="150">
        <v>0</v>
      </c>
      <c r="R668" s="118">
        <f t="shared" si="146"/>
        <v>0</v>
      </c>
      <c r="S668" s="207"/>
    </row>
    <row r="669" spans="1:19" ht="11.25" customHeight="1" x14ac:dyDescent="0.25">
      <c r="A669" s="100"/>
      <c r="B669" s="100"/>
      <c r="C669" s="101" t="s">
        <v>1104</v>
      </c>
      <c r="D669" s="100"/>
      <c r="E669" s="183"/>
      <c r="F669" s="183"/>
      <c r="G669" s="117">
        <v>0</v>
      </c>
      <c r="H669" s="118">
        <v>0</v>
      </c>
      <c r="I669" s="119">
        <f t="shared" si="153"/>
        <v>0</v>
      </c>
      <c r="J669" s="120" t="str">
        <f t="shared" si="154"/>
        <v>---</v>
      </c>
      <c r="K669" s="198">
        <v>0</v>
      </c>
      <c r="L669" s="408">
        <v>0</v>
      </c>
      <c r="M669" s="118">
        <f t="shared" si="155"/>
        <v>0</v>
      </c>
      <c r="N669" s="427">
        <v>0</v>
      </c>
      <c r="O669" s="106">
        <v>44180</v>
      </c>
      <c r="P669" s="118">
        <f t="shared" si="156"/>
        <v>0</v>
      </c>
      <c r="Q669" s="150">
        <v>0</v>
      </c>
      <c r="R669" s="118">
        <f t="shared" si="146"/>
        <v>0</v>
      </c>
      <c r="S669" s="207"/>
    </row>
    <row r="670" spans="1:19" ht="11.25" customHeight="1" x14ac:dyDescent="0.25">
      <c r="A670" s="100"/>
      <c r="B670" s="100"/>
      <c r="C670" s="101" t="s">
        <v>1105</v>
      </c>
      <c r="D670" s="100"/>
      <c r="E670" s="183">
        <v>445.7</v>
      </c>
      <c r="F670" s="183">
        <v>0</v>
      </c>
      <c r="G670" s="117">
        <v>0</v>
      </c>
      <c r="H670" s="118">
        <v>750</v>
      </c>
      <c r="I670" s="119">
        <f t="shared" si="153"/>
        <v>750</v>
      </c>
      <c r="J670" s="120">
        <f t="shared" si="154"/>
        <v>0</v>
      </c>
      <c r="K670" s="198">
        <v>750</v>
      </c>
      <c r="L670" s="408">
        <v>750</v>
      </c>
      <c r="M670" s="118">
        <f t="shared" si="155"/>
        <v>0</v>
      </c>
      <c r="N670" s="427">
        <v>750</v>
      </c>
      <c r="O670" s="106">
        <v>44180</v>
      </c>
      <c r="P670" s="118">
        <f t="shared" si="156"/>
        <v>0</v>
      </c>
      <c r="Q670" s="150">
        <v>750</v>
      </c>
      <c r="R670" s="118">
        <f t="shared" si="146"/>
        <v>0</v>
      </c>
      <c r="S670" s="207"/>
    </row>
    <row r="671" spans="1:19" ht="11.25" customHeight="1" x14ac:dyDescent="0.25">
      <c r="A671" s="100"/>
      <c r="B671" s="100"/>
      <c r="C671" s="101" t="s">
        <v>1106</v>
      </c>
      <c r="D671" s="100"/>
      <c r="E671" s="183"/>
      <c r="F671" s="183"/>
      <c r="G671" s="117">
        <v>0</v>
      </c>
      <c r="H671" s="118">
        <v>0</v>
      </c>
      <c r="I671" s="119">
        <f t="shared" si="153"/>
        <v>0</v>
      </c>
      <c r="J671" s="120" t="str">
        <f t="shared" si="154"/>
        <v>---</v>
      </c>
      <c r="K671" s="198">
        <v>0</v>
      </c>
      <c r="L671" s="408">
        <v>0</v>
      </c>
      <c r="M671" s="118">
        <f t="shared" si="155"/>
        <v>0</v>
      </c>
      <c r="N671" s="427">
        <v>0</v>
      </c>
      <c r="O671" s="106">
        <v>44180</v>
      </c>
      <c r="P671" s="118">
        <f t="shared" si="156"/>
        <v>0</v>
      </c>
      <c r="Q671" s="150">
        <v>0</v>
      </c>
      <c r="R671" s="118">
        <f t="shared" si="146"/>
        <v>0</v>
      </c>
      <c r="S671" s="207"/>
    </row>
    <row r="672" spans="1:19" ht="11.25" customHeight="1" x14ac:dyDescent="0.25">
      <c r="A672" s="100"/>
      <c r="B672" s="100"/>
      <c r="C672" s="101" t="s">
        <v>1107</v>
      </c>
      <c r="D672" s="100"/>
      <c r="E672" s="188">
        <v>192.75</v>
      </c>
      <c r="F672" s="188">
        <v>0</v>
      </c>
      <c r="G672" s="117">
        <v>1110</v>
      </c>
      <c r="H672" s="118">
        <v>300</v>
      </c>
      <c r="I672" s="119">
        <f t="shared" si="153"/>
        <v>-810</v>
      </c>
      <c r="J672" s="120">
        <f t="shared" si="154"/>
        <v>3.7</v>
      </c>
      <c r="K672" s="198">
        <v>3500</v>
      </c>
      <c r="L672" s="408">
        <v>3500</v>
      </c>
      <c r="M672" s="122">
        <f>K672-L672</f>
        <v>0</v>
      </c>
      <c r="N672" s="427">
        <v>3500</v>
      </c>
      <c r="O672" s="106">
        <v>44180</v>
      </c>
      <c r="P672" s="118">
        <f t="shared" si="156"/>
        <v>0</v>
      </c>
      <c r="Q672" s="150">
        <v>300</v>
      </c>
      <c r="R672" s="118">
        <f t="shared" si="146"/>
        <v>3200</v>
      </c>
      <c r="S672" s="207"/>
    </row>
    <row r="673" spans="1:38" ht="11.25" customHeight="1" thickBot="1" x14ac:dyDescent="0.3">
      <c r="A673" s="100"/>
      <c r="B673" s="100" t="s">
        <v>1108</v>
      </c>
      <c r="C673" s="100"/>
      <c r="D673" s="100"/>
      <c r="E673" s="190">
        <f>SUM(E664:E672)</f>
        <v>638.45000000000005</v>
      </c>
      <c r="F673" s="192">
        <f>SUM(F664:F672)</f>
        <v>0</v>
      </c>
      <c r="G673" s="131">
        <f>SUM(G664:G672)</f>
        <v>1110</v>
      </c>
      <c r="H673" s="124">
        <f>SUM(H664:H672)</f>
        <v>1110</v>
      </c>
      <c r="I673" s="483">
        <f t="shared" si="153"/>
        <v>0</v>
      </c>
      <c r="J673" s="484">
        <f t="shared" si="154"/>
        <v>1</v>
      </c>
      <c r="K673" s="400">
        <f>SUM(K664:K672)</f>
        <v>4310</v>
      </c>
      <c r="L673" s="417">
        <f>SUM(L664:L672)</f>
        <v>4310</v>
      </c>
      <c r="M673" s="124">
        <f>K673-L673</f>
        <v>0</v>
      </c>
      <c r="N673" s="431">
        <f>SUM(N664:N672)</f>
        <v>4310</v>
      </c>
      <c r="O673" s="106">
        <v>44180</v>
      </c>
      <c r="P673" s="124">
        <f t="shared" si="156"/>
        <v>0</v>
      </c>
      <c r="Q673" s="510">
        <f>SUM(Q664:Q672)</f>
        <v>1110</v>
      </c>
      <c r="R673" s="124">
        <f t="shared" si="146"/>
        <v>3200</v>
      </c>
      <c r="S673" s="207"/>
    </row>
    <row r="674" spans="1:38" ht="11.25" customHeight="1" thickTop="1" x14ac:dyDescent="0.25">
      <c r="A674" s="115" t="s">
        <v>1200</v>
      </c>
      <c r="B674" s="100"/>
      <c r="C674" s="100"/>
      <c r="D674" s="100"/>
      <c r="E674" s="187">
        <f t="shared" ref="E674" si="157">E673</f>
        <v>638.45000000000005</v>
      </c>
      <c r="F674" s="193">
        <f t="shared" ref="F674" si="158">F673</f>
        <v>0</v>
      </c>
      <c r="G674" s="125">
        <f t="shared" ref="G674:H674" si="159">G673</f>
        <v>1110</v>
      </c>
      <c r="H674" s="126">
        <f t="shared" si="159"/>
        <v>1110</v>
      </c>
      <c r="I674" s="119">
        <f t="shared" si="153"/>
        <v>0</v>
      </c>
      <c r="J674" s="120">
        <f t="shared" si="154"/>
        <v>1</v>
      </c>
      <c r="K674" s="407">
        <f t="shared" ref="K674" si="160">K673</f>
        <v>4310</v>
      </c>
      <c r="L674" s="432">
        <f t="shared" ref="L674" si="161">L673</f>
        <v>4310</v>
      </c>
      <c r="M674" s="126">
        <f t="shared" ref="M674:Q674" si="162">M673</f>
        <v>0</v>
      </c>
      <c r="N674" s="441">
        <f t="shared" si="162"/>
        <v>4310</v>
      </c>
      <c r="O674" s="106">
        <v>44180</v>
      </c>
      <c r="P674" s="126">
        <f t="shared" si="162"/>
        <v>0</v>
      </c>
      <c r="Q674" s="504">
        <f t="shared" si="162"/>
        <v>1110</v>
      </c>
      <c r="R674" s="126">
        <f t="shared" si="146"/>
        <v>3200</v>
      </c>
      <c r="S674" s="207"/>
    </row>
    <row r="675" spans="1:38" ht="11.25" customHeight="1" x14ac:dyDescent="0.25">
      <c r="A675" s="100"/>
      <c r="B675" s="100"/>
      <c r="C675" s="100"/>
      <c r="D675" s="100"/>
      <c r="E675" s="183"/>
      <c r="F675" s="183"/>
      <c r="G675" s="117"/>
      <c r="H675" s="118"/>
      <c r="I675" s="119"/>
      <c r="J675" s="120"/>
      <c r="K675" s="118"/>
      <c r="L675" s="118"/>
      <c r="M675" s="118"/>
      <c r="N675" s="118"/>
      <c r="O675" s="106"/>
      <c r="P675" s="118"/>
      <c r="Q675" s="118"/>
      <c r="R675" s="118"/>
      <c r="S675" s="207"/>
    </row>
    <row r="676" spans="1:38" ht="11.25" customHeight="1" x14ac:dyDescent="0.25">
      <c r="A676" s="100" t="s">
        <v>1110</v>
      </c>
      <c r="B676" s="100"/>
      <c r="C676" s="100"/>
      <c r="D676" s="100"/>
      <c r="E676" s="183"/>
      <c r="F676" s="183"/>
      <c r="G676" s="117"/>
      <c r="H676" s="118"/>
      <c r="I676" s="119"/>
      <c r="J676" s="120"/>
      <c r="K676" s="198"/>
      <c r="L676" s="408"/>
      <c r="M676" s="118"/>
      <c r="N676" s="427"/>
      <c r="O676" s="106">
        <v>44117</v>
      </c>
      <c r="P676" s="118"/>
      <c r="Q676" s="150"/>
      <c r="R676" s="118"/>
      <c r="S676" s="207"/>
    </row>
    <row r="677" spans="1:38" ht="11.25" customHeight="1" x14ac:dyDescent="0.25">
      <c r="A677" s="100"/>
      <c r="B677" s="100" t="s">
        <v>1111</v>
      </c>
      <c r="C677" s="100"/>
      <c r="D677" s="100"/>
      <c r="E677" s="183"/>
      <c r="F677" s="183"/>
      <c r="G677" s="117"/>
      <c r="H677" s="118"/>
      <c r="I677" s="119"/>
      <c r="J677" s="120"/>
      <c r="K677" s="198"/>
      <c r="L677" s="408"/>
      <c r="M677" s="118"/>
      <c r="N677" s="427"/>
      <c r="O677" s="106">
        <v>44117</v>
      </c>
      <c r="P677" s="118"/>
      <c r="Q677" s="150"/>
      <c r="R677" s="118"/>
      <c r="S677" s="207"/>
    </row>
    <row r="678" spans="1:38" ht="11.25" customHeight="1" x14ac:dyDescent="0.25">
      <c r="A678" s="100"/>
      <c r="B678" s="100"/>
      <c r="C678" s="101" t="s">
        <v>1112</v>
      </c>
      <c r="D678" s="100"/>
      <c r="E678" s="186"/>
      <c r="F678" s="186"/>
      <c r="G678" s="123">
        <v>0</v>
      </c>
      <c r="H678" s="122">
        <v>0</v>
      </c>
      <c r="I678" s="481">
        <f t="shared" si="153"/>
        <v>0</v>
      </c>
      <c r="J678" s="482" t="str">
        <f t="shared" si="154"/>
        <v>---</v>
      </c>
      <c r="K678" s="410">
        <v>0</v>
      </c>
      <c r="L678" s="418">
        <v>0</v>
      </c>
      <c r="M678" s="122">
        <f>K678-L678</f>
        <v>0</v>
      </c>
      <c r="N678" s="430">
        <v>0</v>
      </c>
      <c r="O678" s="106">
        <v>44117</v>
      </c>
      <c r="P678" s="122">
        <f>L678-N678</f>
        <v>0</v>
      </c>
      <c r="Q678" s="512">
        <v>0</v>
      </c>
      <c r="R678" s="122">
        <f t="shared" si="146"/>
        <v>0</v>
      </c>
      <c r="S678" s="207"/>
    </row>
    <row r="679" spans="1:38" ht="11.25" customHeight="1" x14ac:dyDescent="0.25">
      <c r="A679" s="100"/>
      <c r="B679" s="100" t="s">
        <v>1113</v>
      </c>
      <c r="C679" s="100"/>
      <c r="D679" s="100"/>
      <c r="E679" s="189">
        <f>SUM(E678)</f>
        <v>0</v>
      </c>
      <c r="F679" s="384"/>
      <c r="G679" s="112"/>
      <c r="H679" s="113">
        <f>SUM(H678)</f>
        <v>0</v>
      </c>
      <c r="I679" s="479">
        <f t="shared" si="153"/>
        <v>0</v>
      </c>
      <c r="J679" s="480" t="str">
        <f t="shared" si="154"/>
        <v>---</v>
      </c>
      <c r="K679" s="403"/>
      <c r="L679" s="409"/>
      <c r="M679" s="113">
        <f>K679-L679</f>
        <v>0</v>
      </c>
      <c r="N679" s="429"/>
      <c r="O679" s="106">
        <v>44117</v>
      </c>
      <c r="P679" s="113">
        <f>SUM(P678)</f>
        <v>0</v>
      </c>
      <c r="Q679" s="503"/>
      <c r="R679" s="113">
        <f t="shared" si="146"/>
        <v>0</v>
      </c>
      <c r="S679" s="207"/>
    </row>
    <row r="680" spans="1:38" ht="11.25" customHeight="1" x14ac:dyDescent="0.25">
      <c r="A680" s="100"/>
      <c r="B680" s="100" t="s">
        <v>1114</v>
      </c>
      <c r="C680" s="100"/>
      <c r="D680" s="100"/>
      <c r="E680" s="183"/>
      <c r="F680" s="183"/>
      <c r="G680" s="117"/>
      <c r="H680" s="118"/>
      <c r="I680" s="119"/>
      <c r="J680" s="120"/>
      <c r="K680" s="198"/>
      <c r="L680" s="408"/>
      <c r="M680" s="118"/>
      <c r="N680" s="427"/>
      <c r="O680" s="106">
        <v>44117</v>
      </c>
      <c r="P680" s="118"/>
      <c r="Q680" s="150"/>
      <c r="R680" s="118"/>
      <c r="S680" s="207"/>
    </row>
    <row r="681" spans="1:38" ht="11.25" customHeight="1" x14ac:dyDescent="0.25">
      <c r="A681" s="100"/>
      <c r="B681" s="100"/>
      <c r="C681" s="101" t="s">
        <v>1115</v>
      </c>
      <c r="D681" s="100"/>
      <c r="E681" s="183"/>
      <c r="F681" s="183"/>
      <c r="G681" s="117">
        <v>0</v>
      </c>
      <c r="H681" s="118">
        <v>0</v>
      </c>
      <c r="I681" s="481">
        <f t="shared" si="153"/>
        <v>0</v>
      </c>
      <c r="J681" s="482" t="str">
        <f t="shared" si="154"/>
        <v>---</v>
      </c>
      <c r="K681" s="198">
        <v>0</v>
      </c>
      <c r="L681" s="408">
        <v>0</v>
      </c>
      <c r="M681" s="122">
        <f>K681-L681</f>
        <v>0</v>
      </c>
      <c r="N681" s="427">
        <v>0</v>
      </c>
      <c r="O681" s="106">
        <v>44117</v>
      </c>
      <c r="P681" s="118">
        <f>L681-N681</f>
        <v>0</v>
      </c>
      <c r="Q681" s="150">
        <v>0</v>
      </c>
      <c r="R681" s="118">
        <f t="shared" si="146"/>
        <v>0</v>
      </c>
      <c r="S681" s="207"/>
    </row>
    <row r="682" spans="1:38" ht="11.25" customHeight="1" x14ac:dyDescent="0.25">
      <c r="A682" s="100"/>
      <c r="B682" s="100" t="s">
        <v>1116</v>
      </c>
      <c r="C682" s="100"/>
      <c r="D682" s="100"/>
      <c r="E682" s="189">
        <f>SUM(E681)</f>
        <v>0</v>
      </c>
      <c r="F682" s="384"/>
      <c r="G682" s="112"/>
      <c r="H682" s="113">
        <f>SUM(H681)</f>
        <v>0</v>
      </c>
      <c r="I682" s="479">
        <f t="shared" si="153"/>
        <v>0</v>
      </c>
      <c r="J682" s="480" t="str">
        <f t="shared" si="154"/>
        <v>---</v>
      </c>
      <c r="K682" s="403"/>
      <c r="L682" s="409"/>
      <c r="M682" s="113">
        <f>K682-L682</f>
        <v>0</v>
      </c>
      <c r="N682" s="429"/>
      <c r="O682" s="106">
        <v>44117</v>
      </c>
      <c r="P682" s="113">
        <f>SUM(P681)</f>
        <v>0</v>
      </c>
      <c r="Q682" s="503"/>
      <c r="R682" s="113">
        <f t="shared" si="146"/>
        <v>0</v>
      </c>
      <c r="S682" s="207"/>
    </row>
    <row r="683" spans="1:38" ht="11.25" customHeight="1" x14ac:dyDescent="0.25">
      <c r="A683" s="100"/>
      <c r="B683" s="100" t="s">
        <v>1117</v>
      </c>
      <c r="C683" s="100"/>
      <c r="D683" s="100"/>
      <c r="E683" s="183"/>
      <c r="F683" s="183"/>
      <c r="G683" s="117"/>
      <c r="H683" s="118"/>
      <c r="I683" s="119">
        <f t="shared" si="153"/>
        <v>0</v>
      </c>
      <c r="J683" s="120" t="str">
        <f t="shared" si="154"/>
        <v>---</v>
      </c>
      <c r="K683" s="198"/>
      <c r="L683" s="408"/>
      <c r="M683" s="118"/>
      <c r="N683" s="427"/>
      <c r="O683" s="106">
        <v>44117</v>
      </c>
      <c r="P683" s="118"/>
      <c r="Q683" s="150"/>
      <c r="R683" s="118"/>
      <c r="S683" s="207"/>
    </row>
    <row r="684" spans="1:38" ht="11.25" customHeight="1" x14ac:dyDescent="0.25">
      <c r="A684" s="100"/>
      <c r="B684" s="100"/>
      <c r="C684" s="101" t="s">
        <v>1118</v>
      </c>
      <c r="D684" s="100"/>
      <c r="E684" s="183"/>
      <c r="F684" s="183">
        <v>0</v>
      </c>
      <c r="G684" s="117">
        <v>0</v>
      </c>
      <c r="H684" s="122">
        <v>1500</v>
      </c>
      <c r="I684" s="119">
        <f t="shared" si="153"/>
        <v>1500</v>
      </c>
      <c r="J684" s="120">
        <f t="shared" si="154"/>
        <v>0</v>
      </c>
      <c r="K684" s="198">
        <v>1500</v>
      </c>
      <c r="L684" s="408">
        <v>1500</v>
      </c>
      <c r="M684" s="122">
        <f>K684-L684</f>
        <v>0</v>
      </c>
      <c r="N684" s="427">
        <v>1500</v>
      </c>
      <c r="O684" s="106">
        <v>44117</v>
      </c>
      <c r="P684" s="118">
        <f>L684-N684</f>
        <v>0</v>
      </c>
      <c r="Q684" s="150">
        <v>1500</v>
      </c>
      <c r="R684" s="118">
        <f t="shared" si="146"/>
        <v>0</v>
      </c>
      <c r="S684" s="207"/>
    </row>
    <row r="685" spans="1:38" ht="11.25" customHeight="1" thickBot="1" x14ac:dyDescent="0.3">
      <c r="A685" s="100"/>
      <c r="B685" s="100" t="s">
        <v>1119</v>
      </c>
      <c r="C685" s="100"/>
      <c r="D685" s="100"/>
      <c r="E685" s="192">
        <f>SUM(E683:E684)</f>
        <v>0</v>
      </c>
      <c r="F685" s="192">
        <f>SUM(F683:F684)</f>
        <v>0</v>
      </c>
      <c r="G685" s="131">
        <f>SUM(G683:G684)</f>
        <v>0</v>
      </c>
      <c r="H685" s="124">
        <f>SUM(H683:H684)</f>
        <v>1500</v>
      </c>
      <c r="I685" s="483">
        <f t="shared" si="153"/>
        <v>1500</v>
      </c>
      <c r="J685" s="484">
        <f t="shared" si="154"/>
        <v>0</v>
      </c>
      <c r="K685" s="400">
        <f>SUM(K683:K684)</f>
        <v>1500</v>
      </c>
      <c r="L685" s="417">
        <f>SUM(L683:L684)</f>
        <v>1500</v>
      </c>
      <c r="M685" s="113">
        <f>K685-L685</f>
        <v>0</v>
      </c>
      <c r="N685" s="431">
        <f>SUM(N683:N684)</f>
        <v>1500</v>
      </c>
      <c r="O685" s="106">
        <v>44117</v>
      </c>
      <c r="P685" s="124">
        <f>SUM(P684)</f>
        <v>0</v>
      </c>
      <c r="Q685" s="510">
        <f>SUM(Q683:Q684)</f>
        <v>1500</v>
      </c>
      <c r="R685" s="124">
        <f t="shared" si="146"/>
        <v>0</v>
      </c>
      <c r="S685" s="207"/>
    </row>
    <row r="686" spans="1:38" ht="11.25" customHeight="1" thickTop="1" x14ac:dyDescent="0.25">
      <c r="A686" s="115" t="s">
        <v>1120</v>
      </c>
      <c r="B686" s="100"/>
      <c r="C686" s="100"/>
      <c r="D686" s="100"/>
      <c r="E686" s="193">
        <f>SUM(E682+E679+E685)</f>
        <v>0</v>
      </c>
      <c r="F686" s="193">
        <f>SUM(F682+F679+F685)</f>
        <v>0</v>
      </c>
      <c r="G686" s="125">
        <f>SUM(G682+G679+G685)</f>
        <v>0</v>
      </c>
      <c r="H686" s="126">
        <f>SUM(H682+H679+H685)</f>
        <v>1500</v>
      </c>
      <c r="I686" s="119">
        <f t="shared" si="153"/>
        <v>1500</v>
      </c>
      <c r="J686" s="120">
        <f t="shared" si="154"/>
        <v>0</v>
      </c>
      <c r="K686" s="407">
        <f>SUM(K682+K679+K685)</f>
        <v>1500</v>
      </c>
      <c r="L686" s="432">
        <f>SUM(L682+L679+L685)</f>
        <v>1500</v>
      </c>
      <c r="M686" s="126">
        <f>K686-L686</f>
        <v>0</v>
      </c>
      <c r="N686" s="441">
        <f>SUM(N682+N679+N685)</f>
        <v>1500</v>
      </c>
      <c r="O686" s="106">
        <v>44117</v>
      </c>
      <c r="P686" s="126">
        <f>SUM(P682+P679)</f>
        <v>0</v>
      </c>
      <c r="Q686" s="504">
        <f>SUM(Q682+Q679+Q685)</f>
        <v>1500</v>
      </c>
      <c r="R686" s="126">
        <f t="shared" si="146"/>
        <v>0</v>
      </c>
      <c r="S686" s="207"/>
    </row>
    <row r="687" spans="1:38" ht="11.25" customHeight="1" x14ac:dyDescent="0.25">
      <c r="A687" s="100"/>
      <c r="B687" s="100"/>
      <c r="C687" s="100"/>
      <c r="D687" s="100"/>
      <c r="E687" s="117"/>
      <c r="F687" s="117"/>
      <c r="G687" s="117"/>
      <c r="H687" s="118"/>
      <c r="I687" s="119"/>
      <c r="J687" s="120"/>
      <c r="K687" s="118"/>
      <c r="L687" s="118"/>
      <c r="M687" s="118"/>
      <c r="N687" s="118"/>
      <c r="O687" s="106"/>
      <c r="P687" s="118"/>
      <c r="Q687" s="118"/>
      <c r="R687" s="118"/>
      <c r="S687" s="207"/>
    </row>
    <row r="688" spans="1:38" s="206" customFormat="1" ht="11.25" customHeight="1" x14ac:dyDescent="0.25">
      <c r="A688" s="397"/>
      <c r="B688" s="397"/>
      <c r="C688" s="397"/>
      <c r="D688" s="397"/>
      <c r="E688" s="398"/>
      <c r="F688" s="398"/>
      <c r="G688" s="398"/>
      <c r="H688" s="103"/>
      <c r="I688" s="399"/>
      <c r="J688" s="395"/>
      <c r="K688" s="103" t="str">
        <f t="shared" ref="K688:N689" si="163">K1</f>
        <v>Proposed 2021</v>
      </c>
      <c r="L688" s="103" t="str">
        <f t="shared" si="163"/>
        <v>Proposed 2021</v>
      </c>
      <c r="M688" s="103" t="str">
        <f t="shared" si="163"/>
        <v>Dept - BoS</v>
      </c>
      <c r="N688" s="103" t="str">
        <f t="shared" si="163"/>
        <v>BudCom 2021</v>
      </c>
      <c r="O688" s="396"/>
      <c r="P688" s="103" t="str">
        <f>P1</f>
        <v>BoS - BudCom</v>
      </c>
      <c r="Q688" s="103"/>
      <c r="R688" s="102"/>
      <c r="S688" s="207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</row>
    <row r="689" spans="1:38" s="206" customFormat="1" ht="11.25" customHeight="1" x14ac:dyDescent="0.25">
      <c r="A689" s="397"/>
      <c r="B689" s="397"/>
      <c r="C689" s="397"/>
      <c r="D689" s="397"/>
      <c r="E689" s="398"/>
      <c r="F689" s="398"/>
      <c r="G689" s="398"/>
      <c r="H689" s="103"/>
      <c r="I689" s="399"/>
      <c r="J689" s="395"/>
      <c r="K689" s="103" t="str">
        <f t="shared" si="163"/>
        <v>Dept. Budget</v>
      </c>
      <c r="L689" s="103" t="str">
        <f t="shared" si="163"/>
        <v>BoS Budget</v>
      </c>
      <c r="M689" s="103" t="str">
        <f t="shared" si="163"/>
        <v>(increase)</v>
      </c>
      <c r="N689" s="103" t="str">
        <f t="shared" si="163"/>
        <v xml:space="preserve"> Operating Budget</v>
      </c>
      <c r="O689" s="396"/>
      <c r="P689" s="103" t="str">
        <f>P2</f>
        <v>(increase)</v>
      </c>
      <c r="Q689" s="103"/>
      <c r="R689" s="102"/>
      <c r="S689" s="207"/>
      <c r="X689" s="100"/>
      <c r="Y689" s="100"/>
      <c r="Z689" s="100"/>
      <c r="AA689" s="100"/>
      <c r="AB689" s="100"/>
      <c r="AC689" s="100"/>
    </row>
    <row r="690" spans="1:38" ht="11.25" customHeight="1" x14ac:dyDescent="0.25">
      <c r="A690" s="100" t="s">
        <v>1184</v>
      </c>
      <c r="B690" s="100"/>
      <c r="C690" s="100"/>
      <c r="D690" s="100"/>
      <c r="E690" s="117"/>
      <c r="F690" s="117"/>
      <c r="G690" s="117"/>
      <c r="H690" s="118"/>
      <c r="I690" s="119"/>
      <c r="J690" s="120"/>
      <c r="K690" s="118"/>
      <c r="L690" s="118"/>
      <c r="M690" s="118"/>
      <c r="N690" s="118"/>
      <c r="O690" s="106"/>
      <c r="P690" s="118"/>
      <c r="Q690" s="102"/>
      <c r="R690" s="118"/>
      <c r="S690" s="207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</row>
    <row r="691" spans="1:38" ht="11.25" customHeight="1" x14ac:dyDescent="0.25">
      <c r="A691" s="100" t="s">
        <v>1121</v>
      </c>
      <c r="B691" s="100"/>
      <c r="C691" s="100"/>
      <c r="D691" s="100"/>
      <c r="E691" s="117"/>
      <c r="F691" s="117"/>
      <c r="G691" s="117"/>
      <c r="H691" s="118"/>
      <c r="I691" s="119"/>
      <c r="J691" s="120"/>
      <c r="K691" s="118"/>
      <c r="L691" s="118"/>
      <c r="M691" s="118"/>
      <c r="N691" s="118"/>
      <c r="O691" s="106"/>
      <c r="P691" s="118"/>
      <c r="Q691" s="102"/>
      <c r="R691" s="118"/>
      <c r="S691" s="207"/>
      <c r="AA691" s="206"/>
      <c r="AB691" s="206"/>
      <c r="AC691" s="206"/>
    </row>
    <row r="692" spans="1:38" ht="11.25" customHeight="1" x14ac:dyDescent="0.25">
      <c r="A692" s="100"/>
      <c r="B692" s="145"/>
      <c r="C692" s="145"/>
      <c r="D692" s="145"/>
      <c r="E692" s="147"/>
      <c r="F692" s="147"/>
      <c r="G692" s="147"/>
      <c r="H692" s="150"/>
      <c r="I692" s="148"/>
      <c r="J692" s="149"/>
      <c r="K692" s="147"/>
      <c r="L692" s="147"/>
      <c r="M692" s="147">
        <f t="shared" ref="M692:M695" si="164">K692-L692</f>
        <v>0</v>
      </c>
      <c r="N692" s="147"/>
      <c r="O692" s="436"/>
      <c r="P692" s="147">
        <f t="shared" ref="P692:P695" si="165">L692-N692</f>
        <v>0</v>
      </c>
      <c r="Q692" s="102"/>
      <c r="R692" s="118"/>
      <c r="S692" s="207"/>
      <c r="AA692" s="206"/>
    </row>
    <row r="693" spans="1:38" ht="11.25" customHeight="1" x14ac:dyDescent="0.25">
      <c r="A693" s="100"/>
      <c r="B693" s="145"/>
      <c r="C693" s="145"/>
      <c r="D693" s="145"/>
      <c r="E693" s="147"/>
      <c r="F693" s="147"/>
      <c r="G693" s="147"/>
      <c r="H693" s="150"/>
      <c r="I693" s="148"/>
      <c r="J693" s="149"/>
      <c r="K693" s="147"/>
      <c r="L693" s="147"/>
      <c r="M693" s="147">
        <f t="shared" si="164"/>
        <v>0</v>
      </c>
      <c r="N693" s="147"/>
      <c r="O693" s="436"/>
      <c r="P693" s="147">
        <f t="shared" si="165"/>
        <v>0</v>
      </c>
      <c r="Q693" s="102"/>
      <c r="R693" s="118"/>
      <c r="S693" s="207"/>
      <c r="Z693" s="206"/>
    </row>
    <row r="694" spans="1:38" ht="11.25" customHeight="1" x14ac:dyDescent="0.25">
      <c r="A694" s="100"/>
      <c r="B694" s="145"/>
      <c r="C694" s="145"/>
      <c r="D694" s="145"/>
      <c r="E694" s="147"/>
      <c r="F694" s="147"/>
      <c r="G694" s="147"/>
      <c r="H694" s="150"/>
      <c r="I694" s="148"/>
      <c r="J694" s="149"/>
      <c r="K694" s="147"/>
      <c r="L694" s="147"/>
      <c r="M694" s="147">
        <f t="shared" si="164"/>
        <v>0</v>
      </c>
      <c r="N694" s="147"/>
      <c r="O694" s="436"/>
      <c r="P694" s="147">
        <f t="shared" si="165"/>
        <v>0</v>
      </c>
      <c r="Q694" s="102"/>
      <c r="R694" s="118"/>
      <c r="S694" s="207"/>
      <c r="Z694" s="206"/>
    </row>
    <row r="695" spans="1:38" ht="11.25" customHeight="1" x14ac:dyDescent="0.25">
      <c r="A695" s="100"/>
      <c r="B695" s="145"/>
      <c r="C695" s="145"/>
      <c r="D695" s="145"/>
      <c r="E695" s="147"/>
      <c r="F695" s="147"/>
      <c r="G695" s="147"/>
      <c r="H695" s="150"/>
      <c r="I695" s="151"/>
      <c r="J695" s="152"/>
      <c r="K695" s="147"/>
      <c r="L695" s="147"/>
      <c r="M695" s="147">
        <f t="shared" si="164"/>
        <v>0</v>
      </c>
      <c r="N695" s="147"/>
      <c r="O695" s="436"/>
      <c r="P695" s="147">
        <f t="shared" si="165"/>
        <v>0</v>
      </c>
      <c r="Q695" s="102"/>
      <c r="R695" s="118"/>
      <c r="S695" s="207"/>
      <c r="Y695" s="206"/>
    </row>
    <row r="696" spans="1:38" ht="11.25" customHeight="1" x14ac:dyDescent="0.25">
      <c r="A696" s="115" t="s">
        <v>1122</v>
      </c>
      <c r="B696" s="100"/>
      <c r="C696" s="100"/>
      <c r="D696" s="100"/>
      <c r="E696" s="112"/>
      <c r="F696" s="112"/>
      <c r="G696" s="112">
        <f>SUM(G692:G695)</f>
        <v>0</v>
      </c>
      <c r="H696" s="113">
        <f>SUM(H692:H695)</f>
        <v>0</v>
      </c>
      <c r="I696" s="119"/>
      <c r="J696" s="120"/>
      <c r="K696" s="112">
        <f>SUM(K692:K695)</f>
        <v>0</v>
      </c>
      <c r="L696" s="112">
        <f>SUM(L692:L695)</f>
        <v>0</v>
      </c>
      <c r="M696" s="112">
        <f>SUM(M692:M695)</f>
        <v>0</v>
      </c>
      <c r="N696" s="112">
        <f>SUM(N692:N695)</f>
        <v>0</v>
      </c>
      <c r="O696" s="436"/>
      <c r="P696" s="112">
        <f>SUM(P692:P695)</f>
        <v>0</v>
      </c>
      <c r="Q696" s="102"/>
      <c r="R696" s="118"/>
      <c r="S696" s="207"/>
      <c r="Y696" s="206"/>
    </row>
    <row r="697" spans="1:38" ht="11.25" customHeight="1" x14ac:dyDescent="0.25">
      <c r="A697" s="100" t="s">
        <v>1123</v>
      </c>
      <c r="B697" s="100"/>
      <c r="C697" s="100"/>
      <c r="D697" s="100"/>
      <c r="E697" s="117"/>
      <c r="F697" s="117"/>
      <c r="G697" s="117"/>
      <c r="H697" s="118"/>
      <c r="I697" s="119"/>
      <c r="J697" s="120"/>
      <c r="K697" s="117"/>
      <c r="L697" s="117"/>
      <c r="M697" s="117"/>
      <c r="N697" s="117"/>
      <c r="O697" s="436"/>
      <c r="P697" s="117"/>
      <c r="Q697" s="102"/>
      <c r="R697" s="118"/>
      <c r="S697" s="207"/>
      <c r="U697" s="206" t="str">
        <f>IF(Q686&gt;(1.015*H686),"Why?","")</f>
        <v/>
      </c>
    </row>
    <row r="698" spans="1:38" ht="11.25" customHeight="1" x14ac:dyDescent="0.25">
      <c r="A698" s="100"/>
      <c r="B698" s="153" t="s">
        <v>1270</v>
      </c>
      <c r="C698" s="153" t="s">
        <v>1191</v>
      </c>
      <c r="D698" s="153"/>
      <c r="E698" s="155"/>
      <c r="F698" s="155"/>
      <c r="G698" s="155"/>
      <c r="H698" s="158">
        <v>470000</v>
      </c>
      <c r="I698" s="156"/>
      <c r="J698" s="157"/>
      <c r="K698" s="155">
        <v>470000</v>
      </c>
      <c r="L698" s="155">
        <v>470000</v>
      </c>
      <c r="M698" s="155">
        <f t="shared" ref="M698:M702" si="166">K698-L698</f>
        <v>0</v>
      </c>
      <c r="N698" s="155">
        <v>470000</v>
      </c>
      <c r="O698" s="436"/>
      <c r="P698" s="155">
        <f t="shared" ref="P698:P702" si="167">L698-N698</f>
        <v>0</v>
      </c>
      <c r="Q698" s="102"/>
      <c r="R698" s="118"/>
      <c r="S698" s="207"/>
      <c r="T698" s="206" t="str">
        <f>IF(Q686&gt;H686,"Why?","")</f>
        <v/>
      </c>
    </row>
    <row r="699" spans="1:38" ht="11.25" customHeight="1" x14ac:dyDescent="0.25">
      <c r="A699" s="100"/>
      <c r="B699" s="145"/>
      <c r="C699" s="145"/>
      <c r="D699" s="145"/>
      <c r="E699" s="147"/>
      <c r="F699" s="147"/>
      <c r="G699" s="147"/>
      <c r="H699" s="150"/>
      <c r="I699" s="148"/>
      <c r="J699" s="149"/>
      <c r="K699" s="147"/>
      <c r="L699" s="147"/>
      <c r="M699" s="147">
        <f t="shared" si="166"/>
        <v>0</v>
      </c>
      <c r="N699" s="147"/>
      <c r="O699" s="436"/>
      <c r="P699" s="147">
        <f t="shared" si="167"/>
        <v>0</v>
      </c>
      <c r="Q699" s="102"/>
      <c r="R699" s="118"/>
      <c r="S699" s="207"/>
      <c r="T699" s="206" t="str">
        <f>IF(Q687&gt;H687,"Why?","")</f>
        <v/>
      </c>
      <c r="U699" s="206" t="str">
        <f>IF(Q687&gt;(1.015*H687),"Why?","")</f>
        <v/>
      </c>
    </row>
    <row r="700" spans="1:38" ht="11.25" customHeight="1" x14ac:dyDescent="0.25">
      <c r="A700" s="100"/>
      <c r="B700" s="145"/>
      <c r="C700" s="145"/>
      <c r="D700" s="145"/>
      <c r="E700" s="147"/>
      <c r="F700" s="147"/>
      <c r="G700" s="147"/>
      <c r="H700" s="150"/>
      <c r="I700" s="148"/>
      <c r="J700" s="149"/>
      <c r="K700" s="147"/>
      <c r="L700" s="147"/>
      <c r="M700" s="147">
        <f t="shared" si="166"/>
        <v>0</v>
      </c>
      <c r="N700" s="147"/>
      <c r="O700" s="436"/>
      <c r="P700" s="147">
        <f t="shared" si="167"/>
        <v>0</v>
      </c>
      <c r="Q700" s="102"/>
      <c r="R700" s="118"/>
      <c r="S700" s="207"/>
      <c r="X700" s="206"/>
    </row>
    <row r="701" spans="1:38" ht="11.25" customHeight="1" x14ac:dyDescent="0.25">
      <c r="A701" s="100"/>
      <c r="B701" s="145"/>
      <c r="C701" s="145"/>
      <c r="D701" s="145"/>
      <c r="E701" s="147"/>
      <c r="F701" s="147"/>
      <c r="G701" s="147"/>
      <c r="H701" s="150"/>
      <c r="I701" s="148"/>
      <c r="J701" s="149"/>
      <c r="K701" s="147"/>
      <c r="L701" s="147"/>
      <c r="M701" s="147">
        <f t="shared" si="166"/>
        <v>0</v>
      </c>
      <c r="N701" s="147"/>
      <c r="O701" s="436"/>
      <c r="P701" s="147">
        <f t="shared" si="167"/>
        <v>0</v>
      </c>
      <c r="Q701" s="102"/>
      <c r="R701" s="118"/>
      <c r="S701" s="207"/>
      <c r="X701" s="206"/>
    </row>
    <row r="702" spans="1:38" ht="11.25" customHeight="1" x14ac:dyDescent="0.25">
      <c r="A702" s="100"/>
      <c r="B702" s="145"/>
      <c r="C702" s="145"/>
      <c r="D702" s="145"/>
      <c r="E702" s="147"/>
      <c r="F702" s="147"/>
      <c r="G702" s="147"/>
      <c r="H702" s="150"/>
      <c r="I702" s="151"/>
      <c r="J702" s="152"/>
      <c r="K702" s="147"/>
      <c r="L702" s="147"/>
      <c r="M702" s="147">
        <f t="shared" si="166"/>
        <v>0</v>
      </c>
      <c r="N702" s="147"/>
      <c r="O702" s="436"/>
      <c r="P702" s="147">
        <f t="shared" si="167"/>
        <v>0</v>
      </c>
      <c r="Q702" s="102"/>
      <c r="R702" s="118"/>
      <c r="S702" s="207"/>
      <c r="T702" s="206" t="str">
        <f t="shared" ref="T702:T703" si="168">IF(Q690&gt;H690,"Why?","")</f>
        <v/>
      </c>
      <c r="U702" s="206" t="str">
        <f t="shared" ref="U702:U703" si="169">IF(Q690&gt;(1.015*H690),"Why?","")</f>
        <v/>
      </c>
    </row>
    <row r="703" spans="1:38" ht="11.25" customHeight="1" x14ac:dyDescent="0.25">
      <c r="A703" s="115" t="s">
        <v>1124</v>
      </c>
      <c r="B703" s="100"/>
      <c r="C703" s="100"/>
      <c r="D703" s="100"/>
      <c r="E703" s="112"/>
      <c r="F703" s="112"/>
      <c r="G703" s="112">
        <f>SUM(G698:G702)</f>
        <v>0</v>
      </c>
      <c r="H703" s="113">
        <f>SUM(H699:H702)</f>
        <v>0</v>
      </c>
      <c r="I703" s="119"/>
      <c r="J703" s="120"/>
      <c r="K703" s="112">
        <f t="shared" ref="K703:N703" si="170">SUM(K699:K702)</f>
        <v>0</v>
      </c>
      <c r="L703" s="112">
        <f t="shared" si="170"/>
        <v>0</v>
      </c>
      <c r="M703" s="112">
        <f t="shared" si="170"/>
        <v>0</v>
      </c>
      <c r="N703" s="112">
        <f t="shared" si="170"/>
        <v>0</v>
      </c>
      <c r="O703" s="436"/>
      <c r="P703" s="112">
        <f>SUM(P699:P702)</f>
        <v>0</v>
      </c>
      <c r="Q703" s="102"/>
      <c r="R703" s="118"/>
      <c r="S703" s="207"/>
      <c r="T703" s="206" t="str">
        <f t="shared" si="168"/>
        <v/>
      </c>
      <c r="U703" s="206" t="str">
        <f t="shared" si="169"/>
        <v/>
      </c>
    </row>
    <row r="704" spans="1:38" ht="11.25" customHeight="1" x14ac:dyDescent="0.25">
      <c r="A704" s="100" t="s">
        <v>1125</v>
      </c>
      <c r="B704" s="100"/>
      <c r="C704" s="100"/>
      <c r="D704" s="100"/>
      <c r="E704" s="117"/>
      <c r="F704" s="117"/>
      <c r="G704" s="117"/>
      <c r="H704" s="118"/>
      <c r="I704" s="119"/>
      <c r="J704" s="120"/>
      <c r="K704" s="117"/>
      <c r="L704" s="117"/>
      <c r="M704" s="117"/>
      <c r="N704" s="117"/>
      <c r="O704" s="436"/>
      <c r="P704" s="117"/>
      <c r="Q704" s="102"/>
      <c r="R704" s="118"/>
      <c r="S704" s="207"/>
    </row>
    <row r="705" spans="1:25" ht="11.25" customHeight="1" x14ac:dyDescent="0.25">
      <c r="A705" s="100"/>
      <c r="B705" s="154" t="s">
        <v>1230</v>
      </c>
      <c r="C705" s="154" t="s">
        <v>1222</v>
      </c>
      <c r="D705" s="154"/>
      <c r="E705" s="155"/>
      <c r="F705" s="155"/>
      <c r="G705" s="155"/>
      <c r="H705" s="158">
        <v>0</v>
      </c>
      <c r="I705" s="156"/>
      <c r="J705" s="157"/>
      <c r="K705" s="155">
        <v>376750</v>
      </c>
      <c r="L705" s="155"/>
      <c r="M705" s="155">
        <f t="shared" ref="M705:M712" si="171">K705-L705</f>
        <v>376750</v>
      </c>
      <c r="N705" s="155">
        <v>0</v>
      </c>
      <c r="O705" s="436"/>
      <c r="P705" s="155">
        <f t="shared" ref="P705:P706" si="172">L705-N705</f>
        <v>0</v>
      </c>
      <c r="Q705" s="102"/>
      <c r="R705" s="118"/>
      <c r="S705" s="207"/>
      <c r="T705" s="206" t="str">
        <f>IF(Q692&gt;H692,"Why?","")</f>
        <v/>
      </c>
      <c r="U705" s="206" t="str">
        <f>IF(Q692&gt;(1.015*H692),"Why?","")</f>
        <v/>
      </c>
    </row>
    <row r="706" spans="1:25" ht="11.25" customHeight="1" x14ac:dyDescent="0.25">
      <c r="A706" s="100"/>
      <c r="B706" s="154" t="s">
        <v>1231</v>
      </c>
      <c r="C706" s="154" t="s">
        <v>1223</v>
      </c>
      <c r="D706" s="154"/>
      <c r="E706" s="155"/>
      <c r="F706" s="155"/>
      <c r="G706" s="155"/>
      <c r="H706" s="158">
        <v>295800</v>
      </c>
      <c r="I706" s="156"/>
      <c r="J706" s="157"/>
      <c r="K706" s="155">
        <v>295800</v>
      </c>
      <c r="L706" s="155">
        <v>295800</v>
      </c>
      <c r="M706" s="155">
        <f t="shared" si="171"/>
        <v>0</v>
      </c>
      <c r="N706" s="155">
        <v>295800</v>
      </c>
      <c r="O706" s="436"/>
      <c r="P706" s="155">
        <f t="shared" si="172"/>
        <v>0</v>
      </c>
      <c r="Q706" s="102"/>
      <c r="R706" s="118"/>
      <c r="S706" s="207"/>
    </row>
    <row r="707" spans="1:25" ht="11.25" customHeight="1" x14ac:dyDescent="0.25">
      <c r="A707" s="100"/>
      <c r="B707" s="389"/>
      <c r="C707" s="389"/>
      <c r="D707" s="389"/>
      <c r="E707" s="390"/>
      <c r="F707" s="390"/>
      <c r="G707" s="390"/>
      <c r="H707" s="391"/>
      <c r="I707" s="392"/>
      <c r="J707" s="393"/>
      <c r="K707" s="390"/>
      <c r="L707" s="390"/>
      <c r="M707" s="390"/>
      <c r="N707" s="390"/>
      <c r="O707" s="436"/>
      <c r="P707" s="390"/>
      <c r="Q707" s="102"/>
      <c r="R707" s="118"/>
      <c r="S707" s="207"/>
      <c r="T707" s="210" t="s">
        <v>1278</v>
      </c>
      <c r="U707" s="210" t="s">
        <v>1279</v>
      </c>
      <c r="V707" s="210" t="s">
        <v>1380</v>
      </c>
      <c r="W707" s="210" t="s">
        <v>1381</v>
      </c>
      <c r="X707" s="210" t="s">
        <v>1280</v>
      </c>
      <c r="Y707" s="210" t="s">
        <v>1281</v>
      </c>
    </row>
    <row r="708" spans="1:25" ht="11.25" customHeight="1" x14ac:dyDescent="0.25">
      <c r="A708" s="100"/>
      <c r="B708" s="389" t="s">
        <v>1304</v>
      </c>
      <c r="C708" s="389" t="s">
        <v>1305</v>
      </c>
      <c r="D708" s="389"/>
      <c r="E708" s="390"/>
      <c r="F708" s="390"/>
      <c r="G708" s="390"/>
      <c r="H708" s="391">
        <v>2600000</v>
      </c>
      <c r="I708" s="392"/>
      <c r="J708" s="393"/>
      <c r="K708" s="390">
        <v>2600000</v>
      </c>
      <c r="L708" s="390">
        <v>2600000</v>
      </c>
      <c r="M708" s="390">
        <f t="shared" si="171"/>
        <v>0</v>
      </c>
      <c r="N708" s="390">
        <v>2600000</v>
      </c>
      <c r="O708" s="436"/>
      <c r="P708" s="390">
        <f>L708-N708</f>
        <v>0</v>
      </c>
      <c r="Q708" s="102" t="s">
        <v>1284</v>
      </c>
      <c r="R708" s="102" t="s">
        <v>1306</v>
      </c>
      <c r="S708" s="207"/>
      <c r="U708" s="210" t="s">
        <v>1284</v>
      </c>
      <c r="V708" s="210" t="s">
        <v>1284</v>
      </c>
      <c r="W708" s="210" t="s">
        <v>1284</v>
      </c>
      <c r="X708" s="210" t="s">
        <v>1284</v>
      </c>
      <c r="Y708" s="209" t="s">
        <v>1283</v>
      </c>
    </row>
    <row r="709" spans="1:25" ht="11.25" customHeight="1" x14ac:dyDescent="0.25">
      <c r="A709" s="100"/>
      <c r="B709" s="146"/>
      <c r="C709" s="146"/>
      <c r="D709" s="146"/>
      <c r="E709" s="147"/>
      <c r="F709" s="147"/>
      <c r="G709" s="147"/>
      <c r="H709" s="150"/>
      <c r="I709" s="148"/>
      <c r="J709" s="149"/>
      <c r="K709" s="147"/>
      <c r="L709" s="147"/>
      <c r="M709" s="147">
        <f t="shared" si="171"/>
        <v>0</v>
      </c>
      <c r="N709" s="147"/>
      <c r="O709" s="436"/>
      <c r="P709" s="147">
        <f t="shared" ref="P709:P712" si="173">L709-N709</f>
        <v>0</v>
      </c>
      <c r="Q709" s="102"/>
      <c r="R709" s="102"/>
      <c r="S709" s="207"/>
    </row>
    <row r="710" spans="1:25" ht="11.25" customHeight="1" x14ac:dyDescent="0.25">
      <c r="A710" s="100"/>
      <c r="B710" s="146"/>
      <c r="C710" s="146"/>
      <c r="D710" s="146"/>
      <c r="E710" s="147"/>
      <c r="F710" s="147"/>
      <c r="G710" s="147"/>
      <c r="H710" s="150"/>
      <c r="I710" s="148"/>
      <c r="J710" s="149"/>
      <c r="K710" s="147"/>
      <c r="L710" s="147"/>
      <c r="M710" s="147">
        <f t="shared" si="171"/>
        <v>0</v>
      </c>
      <c r="N710" s="147"/>
      <c r="O710" s="436"/>
      <c r="P710" s="147">
        <f t="shared" si="173"/>
        <v>0</v>
      </c>
      <c r="Q710" s="102"/>
      <c r="R710" s="118"/>
      <c r="S710" s="207"/>
    </row>
    <row r="711" spans="1:25" ht="11.25" customHeight="1" x14ac:dyDescent="0.25">
      <c r="A711" s="100"/>
      <c r="B711" s="146"/>
      <c r="C711" s="146"/>
      <c r="D711" s="146"/>
      <c r="E711" s="147"/>
      <c r="F711" s="147"/>
      <c r="G711" s="147"/>
      <c r="H711" s="150"/>
      <c r="I711" s="148"/>
      <c r="J711" s="149"/>
      <c r="K711" s="147"/>
      <c r="L711" s="147"/>
      <c r="M711" s="147">
        <f t="shared" si="171"/>
        <v>0</v>
      </c>
      <c r="N711" s="147"/>
      <c r="O711" s="436"/>
      <c r="P711" s="147">
        <f t="shared" si="173"/>
        <v>0</v>
      </c>
      <c r="Q711" s="102"/>
      <c r="R711" s="118"/>
      <c r="S711" s="207"/>
    </row>
    <row r="712" spans="1:25" ht="11.25" customHeight="1" x14ac:dyDescent="0.25">
      <c r="A712" s="100"/>
      <c r="B712" s="145"/>
      <c r="C712" s="145"/>
      <c r="D712" s="145"/>
      <c r="E712" s="147"/>
      <c r="F712" s="147"/>
      <c r="G712" s="147"/>
      <c r="H712" s="150"/>
      <c r="I712" s="151"/>
      <c r="J712" s="152"/>
      <c r="K712" s="147"/>
      <c r="L712" s="147"/>
      <c r="M712" s="147">
        <f t="shared" si="171"/>
        <v>0</v>
      </c>
      <c r="N712" s="147"/>
      <c r="O712" s="436"/>
      <c r="P712" s="147">
        <f t="shared" si="173"/>
        <v>0</v>
      </c>
      <c r="Q712" s="102"/>
      <c r="R712" s="118"/>
      <c r="S712" s="207"/>
    </row>
    <row r="713" spans="1:25" ht="11.25" customHeight="1" x14ac:dyDescent="0.25">
      <c r="A713" s="115" t="s">
        <v>1126</v>
      </c>
      <c r="B713" s="100"/>
      <c r="C713" s="100"/>
      <c r="D713" s="100"/>
      <c r="E713" s="112"/>
      <c r="F713" s="112"/>
      <c r="G713" s="112">
        <f>SUM(G705:G712)</f>
        <v>0</v>
      </c>
      <c r="H713" s="113">
        <f>SUM(H709:H712)</f>
        <v>0</v>
      </c>
      <c r="I713" s="119"/>
      <c r="J713" s="120"/>
      <c r="K713" s="112">
        <f t="shared" ref="K713:N713" si="174">SUM(K709:K712)</f>
        <v>0</v>
      </c>
      <c r="L713" s="112">
        <f t="shared" si="174"/>
        <v>0</v>
      </c>
      <c r="M713" s="112">
        <f t="shared" si="174"/>
        <v>0</v>
      </c>
      <c r="N713" s="112">
        <f t="shared" si="174"/>
        <v>0</v>
      </c>
      <c r="O713" s="436"/>
      <c r="P713" s="112">
        <f>SUM(P709:P712)</f>
        <v>0</v>
      </c>
      <c r="Q713" s="102"/>
      <c r="R713" s="118"/>
      <c r="S713" s="207"/>
    </row>
    <row r="714" spans="1:25" ht="11.25" customHeight="1" x14ac:dyDescent="0.25">
      <c r="A714" s="100" t="s">
        <v>1127</v>
      </c>
      <c r="B714" s="100"/>
      <c r="C714" s="100"/>
      <c r="D714" s="100"/>
      <c r="E714" s="117"/>
      <c r="F714" s="117"/>
      <c r="G714" s="117"/>
      <c r="H714" s="118"/>
      <c r="I714" s="119"/>
      <c r="J714" s="120"/>
      <c r="K714" s="117"/>
      <c r="L714" s="117"/>
      <c r="M714" s="117"/>
      <c r="N714" s="117"/>
      <c r="O714" s="436"/>
      <c r="P714" s="117"/>
      <c r="Q714" s="102"/>
      <c r="R714" s="118"/>
      <c r="S714" s="207"/>
    </row>
    <row r="715" spans="1:25" ht="11.25" customHeight="1" x14ac:dyDescent="0.25">
      <c r="A715" s="100"/>
      <c r="B715" s="153" t="s">
        <v>1235</v>
      </c>
      <c r="C715" s="154" t="s">
        <v>1224</v>
      </c>
      <c r="D715" s="154"/>
      <c r="E715" s="155"/>
      <c r="F715" s="155"/>
      <c r="G715" s="155"/>
      <c r="H715" s="158"/>
      <c r="I715" s="156"/>
      <c r="J715" s="157"/>
      <c r="K715" s="155">
        <v>12000</v>
      </c>
      <c r="L715" s="155">
        <v>12000</v>
      </c>
      <c r="M715" s="155">
        <f>K715-L715</f>
        <v>0</v>
      </c>
      <c r="N715" s="155">
        <v>12000</v>
      </c>
      <c r="O715" s="436"/>
      <c r="P715" s="155">
        <f>L715-N715</f>
        <v>0</v>
      </c>
      <c r="Q715" s="102"/>
      <c r="R715" s="118"/>
      <c r="S715" s="207"/>
    </row>
    <row r="716" spans="1:25" ht="11.25" customHeight="1" x14ac:dyDescent="0.25">
      <c r="A716" s="100"/>
      <c r="B716" s="145"/>
      <c r="C716" s="145"/>
      <c r="D716" s="145"/>
      <c r="E716" s="147"/>
      <c r="F716" s="147"/>
      <c r="G716" s="147"/>
      <c r="H716" s="150"/>
      <c r="I716" s="148"/>
      <c r="J716" s="149"/>
      <c r="K716" s="147"/>
      <c r="L716" s="147"/>
      <c r="M716" s="147">
        <f t="shared" ref="M716" si="175">K716-L716</f>
        <v>0</v>
      </c>
      <c r="N716" s="147"/>
      <c r="O716" s="436"/>
      <c r="P716" s="147">
        <f t="shared" ref="P716" si="176">L716-N716</f>
        <v>0</v>
      </c>
      <c r="Q716" s="102"/>
      <c r="R716" s="118"/>
      <c r="S716" s="207"/>
    </row>
    <row r="717" spans="1:25" ht="11.25" customHeight="1" x14ac:dyDescent="0.25">
      <c r="A717" s="100"/>
      <c r="B717" s="145"/>
      <c r="C717" s="145"/>
      <c r="D717" s="145"/>
      <c r="E717" s="147"/>
      <c r="F717" s="147"/>
      <c r="G717" s="147"/>
      <c r="H717" s="150"/>
      <c r="I717" s="148"/>
      <c r="J717" s="149"/>
      <c r="K717" s="147"/>
      <c r="L717" s="147"/>
      <c r="M717" s="147">
        <f t="shared" ref="M717:M719" si="177">K717-L717</f>
        <v>0</v>
      </c>
      <c r="N717" s="147"/>
      <c r="O717" s="436"/>
      <c r="P717" s="147">
        <f t="shared" ref="P717:P719" si="178">L717-N717</f>
        <v>0</v>
      </c>
      <c r="Q717" s="102"/>
      <c r="R717" s="118"/>
      <c r="S717" s="207"/>
    </row>
    <row r="718" spans="1:25" ht="11.25" customHeight="1" x14ac:dyDescent="0.25">
      <c r="A718" s="100"/>
      <c r="B718" s="145"/>
      <c r="C718" s="145"/>
      <c r="D718" s="145"/>
      <c r="E718" s="147"/>
      <c r="F718" s="147"/>
      <c r="G718" s="147"/>
      <c r="H718" s="150"/>
      <c r="I718" s="148"/>
      <c r="J718" s="149"/>
      <c r="K718" s="147"/>
      <c r="L718" s="147"/>
      <c r="M718" s="147">
        <f t="shared" si="177"/>
        <v>0</v>
      </c>
      <c r="N718" s="147"/>
      <c r="O718" s="436"/>
      <c r="P718" s="147">
        <f t="shared" si="178"/>
        <v>0</v>
      </c>
      <c r="Q718" s="102"/>
      <c r="R718" s="118"/>
      <c r="S718" s="207"/>
    </row>
    <row r="719" spans="1:25" ht="11.25" customHeight="1" x14ac:dyDescent="0.25">
      <c r="A719" s="100"/>
      <c r="B719" s="145"/>
      <c r="C719" s="145"/>
      <c r="D719" s="145"/>
      <c r="E719" s="147"/>
      <c r="F719" s="147"/>
      <c r="G719" s="147"/>
      <c r="H719" s="150"/>
      <c r="I719" s="151"/>
      <c r="J719" s="152"/>
      <c r="K719" s="147"/>
      <c r="L719" s="147"/>
      <c r="M719" s="147">
        <f t="shared" si="177"/>
        <v>0</v>
      </c>
      <c r="N719" s="147"/>
      <c r="O719" s="436"/>
      <c r="P719" s="147">
        <f t="shared" si="178"/>
        <v>0</v>
      </c>
      <c r="Q719" s="102"/>
      <c r="R719" s="118"/>
      <c r="S719" s="207"/>
    </row>
    <row r="720" spans="1:25" ht="11.25" customHeight="1" x14ac:dyDescent="0.25">
      <c r="A720" s="115" t="s">
        <v>1198</v>
      </c>
      <c r="B720" s="100"/>
      <c r="C720" s="100"/>
      <c r="D720" s="100"/>
      <c r="E720" s="112"/>
      <c r="F720" s="112"/>
      <c r="G720" s="112">
        <f>SUM(G715:G719)</f>
        <v>0</v>
      </c>
      <c r="H720" s="113">
        <f>SUM(H716:H719)</f>
        <v>0</v>
      </c>
      <c r="I720" s="119"/>
      <c r="J720" s="120"/>
      <c r="K720" s="112">
        <f>SUM(K716:K719)</f>
        <v>0</v>
      </c>
      <c r="L720" s="112">
        <f>SUM(L716:L719)</f>
        <v>0</v>
      </c>
      <c r="M720" s="112">
        <f t="shared" ref="M720:M760" si="179">K720-L720</f>
        <v>0</v>
      </c>
      <c r="N720" s="112">
        <f>SUM(N716:N719)</f>
        <v>0</v>
      </c>
      <c r="O720" s="436"/>
      <c r="P720" s="112">
        <f>L720-N720</f>
        <v>0</v>
      </c>
      <c r="Q720" s="102"/>
      <c r="R720" s="118"/>
      <c r="S720" s="207"/>
    </row>
    <row r="721" spans="1:26" ht="11.25" customHeight="1" x14ac:dyDescent="0.25">
      <c r="A721" s="100" t="s">
        <v>1128</v>
      </c>
      <c r="B721" s="100"/>
      <c r="C721" s="100"/>
      <c r="D721" s="100"/>
      <c r="E721" s="117"/>
      <c r="F721" s="117"/>
      <c r="G721" s="117"/>
      <c r="H721" s="118"/>
      <c r="I721" s="119"/>
      <c r="J721" s="120"/>
      <c r="K721" s="117"/>
      <c r="L721" s="117"/>
      <c r="M721" s="117"/>
      <c r="N721" s="117"/>
      <c r="O721" s="436"/>
      <c r="P721" s="117"/>
      <c r="Q721" s="102"/>
      <c r="R721" s="118"/>
      <c r="S721" s="207"/>
    </row>
    <row r="722" spans="1:26" ht="11.25" hidden="1" customHeight="1" x14ac:dyDescent="0.25">
      <c r="A722" s="100"/>
      <c r="B722" s="153" t="s">
        <v>1233</v>
      </c>
      <c r="C722" s="154" t="s">
        <v>1210</v>
      </c>
      <c r="D722" s="154"/>
      <c r="E722" s="155"/>
      <c r="F722" s="155"/>
      <c r="G722" s="155"/>
      <c r="H722" s="158">
        <v>25000</v>
      </c>
      <c r="I722" s="156"/>
      <c r="J722" s="157"/>
      <c r="K722" s="155">
        <v>25000</v>
      </c>
      <c r="L722" s="155">
        <v>25000</v>
      </c>
      <c r="M722" s="155">
        <f>K722-L722</f>
        <v>0</v>
      </c>
      <c r="N722" s="155">
        <v>25000</v>
      </c>
      <c r="O722" s="436"/>
      <c r="P722" s="155">
        <f>L722-N722</f>
        <v>0</v>
      </c>
      <c r="Q722" s="102"/>
      <c r="R722" s="118"/>
      <c r="S722" s="207"/>
    </row>
    <row r="723" spans="1:26" ht="11.25" hidden="1" customHeight="1" x14ac:dyDescent="0.25">
      <c r="A723" s="100"/>
      <c r="B723" s="153" t="s">
        <v>1246</v>
      </c>
      <c r="C723" s="154" t="s">
        <v>174</v>
      </c>
      <c r="D723" s="154"/>
      <c r="E723" s="155"/>
      <c r="F723" s="155"/>
      <c r="G723" s="155"/>
      <c r="H723" s="158">
        <v>45</v>
      </c>
      <c r="I723" s="156"/>
      <c r="J723" s="157"/>
      <c r="K723" s="155">
        <v>45</v>
      </c>
      <c r="L723" s="155">
        <v>45</v>
      </c>
      <c r="M723" s="155">
        <f>K723-L723</f>
        <v>0</v>
      </c>
      <c r="N723" s="155">
        <v>45</v>
      </c>
      <c r="O723" s="436"/>
      <c r="P723" s="155">
        <f>L723-N723</f>
        <v>0</v>
      </c>
      <c r="Q723" s="102"/>
      <c r="R723" s="118"/>
      <c r="S723" s="207"/>
    </row>
    <row r="724" spans="1:26" ht="11.25" hidden="1" customHeight="1" x14ac:dyDescent="0.25">
      <c r="A724" s="100"/>
      <c r="B724" s="153" t="s">
        <v>1241</v>
      </c>
      <c r="C724" s="154" t="s">
        <v>1303</v>
      </c>
      <c r="D724" s="154"/>
      <c r="E724" s="155"/>
      <c r="F724" s="155"/>
      <c r="G724" s="155"/>
      <c r="H724" s="158">
        <v>0</v>
      </c>
      <c r="I724" s="156"/>
      <c r="J724" s="157"/>
      <c r="K724" s="155">
        <v>4000</v>
      </c>
      <c r="L724" s="155">
        <v>0</v>
      </c>
      <c r="M724" s="155">
        <f t="shared" ref="M724" si="180">K724-L724</f>
        <v>4000</v>
      </c>
      <c r="N724" s="155">
        <v>0</v>
      </c>
      <c r="O724" s="436"/>
      <c r="P724" s="155">
        <f>L724-N724</f>
        <v>0</v>
      </c>
      <c r="Q724" s="102"/>
      <c r="R724" s="118"/>
      <c r="S724" s="207"/>
    </row>
    <row r="725" spans="1:26" ht="11.25" hidden="1" customHeight="1" x14ac:dyDescent="0.25">
      <c r="A725" s="100"/>
      <c r="B725" s="153" t="s">
        <v>1244</v>
      </c>
      <c r="C725" s="154" t="s">
        <v>1245</v>
      </c>
      <c r="D725" s="154"/>
      <c r="E725" s="155"/>
      <c r="F725" s="155"/>
      <c r="G725" s="155"/>
      <c r="H725" s="158">
        <v>0</v>
      </c>
      <c r="I725" s="156"/>
      <c r="J725" s="157"/>
      <c r="K725" s="155">
        <v>15760</v>
      </c>
      <c r="L725" s="155">
        <v>0</v>
      </c>
      <c r="M725" s="155">
        <f>K725-L725</f>
        <v>15760</v>
      </c>
      <c r="N725" s="155">
        <v>0</v>
      </c>
      <c r="O725" s="436"/>
      <c r="P725" s="155">
        <f>L725-N725</f>
        <v>0</v>
      </c>
      <c r="Q725" s="102"/>
      <c r="R725" s="118"/>
      <c r="S725" s="207"/>
    </row>
    <row r="726" spans="1:26" ht="11.25" hidden="1" customHeight="1" x14ac:dyDescent="0.25">
      <c r="A726" s="100"/>
      <c r="B726" s="394"/>
      <c r="C726" s="389"/>
      <c r="D726" s="389"/>
      <c r="E726" s="390"/>
      <c r="F726" s="390"/>
      <c r="G726" s="390"/>
      <c r="H726" s="391"/>
      <c r="I726" s="392"/>
      <c r="J726" s="393"/>
      <c r="K726" s="390"/>
      <c r="L726" s="390"/>
      <c r="M726" s="390"/>
      <c r="N726" s="390"/>
      <c r="O726" s="436"/>
      <c r="P726" s="390"/>
      <c r="Q726" s="102"/>
      <c r="R726" s="118"/>
      <c r="S726" s="207" t="s">
        <v>1277</v>
      </c>
      <c r="T726" s="210" t="s">
        <v>1278</v>
      </c>
      <c r="U726" s="210" t="s">
        <v>1279</v>
      </c>
      <c r="V726" s="210" t="s">
        <v>1380</v>
      </c>
      <c r="W726" s="210" t="s">
        <v>1381</v>
      </c>
      <c r="X726" s="210" t="s">
        <v>1280</v>
      </c>
      <c r="Y726" s="210" t="s">
        <v>1281</v>
      </c>
    </row>
    <row r="727" spans="1:26" ht="11.25" hidden="1" customHeight="1" x14ac:dyDescent="0.25">
      <c r="A727" s="100"/>
      <c r="B727" s="389" t="s">
        <v>1309</v>
      </c>
      <c r="C727" s="389" t="s">
        <v>1271</v>
      </c>
      <c r="D727" s="389"/>
      <c r="E727" s="390"/>
      <c r="F727" s="390"/>
      <c r="G727" s="390"/>
      <c r="H727" s="391">
        <v>25000</v>
      </c>
      <c r="I727" s="392"/>
      <c r="J727" s="393"/>
      <c r="K727" s="390">
        <v>25000</v>
      </c>
      <c r="L727" s="390">
        <v>25000</v>
      </c>
      <c r="M727" s="390">
        <f t="shared" ref="M727:M734" si="181">K727-L727</f>
        <v>0</v>
      </c>
      <c r="N727" s="390">
        <v>25000</v>
      </c>
      <c r="O727" s="436"/>
      <c r="P727" s="390">
        <f t="shared" ref="P727" si="182">L727-N727</f>
        <v>0</v>
      </c>
      <c r="Q727" s="102" t="s">
        <v>1284</v>
      </c>
      <c r="R727" s="102" t="s">
        <v>1319</v>
      </c>
      <c r="S727" s="210" t="s">
        <v>1284</v>
      </c>
      <c r="T727" s="210" t="s">
        <v>1284</v>
      </c>
      <c r="U727" s="210" t="s">
        <v>1284</v>
      </c>
      <c r="V727" s="210" t="s">
        <v>1284</v>
      </c>
      <c r="W727" s="210"/>
      <c r="X727" s="210" t="s">
        <v>1284</v>
      </c>
      <c r="Y727" s="210" t="s">
        <v>1284</v>
      </c>
    </row>
    <row r="728" spans="1:26" ht="11.25" hidden="1" customHeight="1" x14ac:dyDescent="0.25">
      <c r="A728" s="100"/>
      <c r="B728" s="389" t="s">
        <v>1314</v>
      </c>
      <c r="C728" s="389" t="s">
        <v>1272</v>
      </c>
      <c r="D728" s="389"/>
      <c r="E728" s="390"/>
      <c r="F728" s="390"/>
      <c r="G728" s="390"/>
      <c r="H728" s="391">
        <v>5835</v>
      </c>
      <c r="I728" s="392"/>
      <c r="J728" s="393"/>
      <c r="K728" s="390">
        <v>5835</v>
      </c>
      <c r="L728" s="390">
        <v>4000</v>
      </c>
      <c r="M728" s="390">
        <f>K728-L728</f>
        <v>1835</v>
      </c>
      <c r="N728" s="390">
        <v>5835</v>
      </c>
      <c r="O728" s="436"/>
      <c r="P728" s="390">
        <f>L728-N728</f>
        <v>-1835</v>
      </c>
      <c r="Q728" s="102" t="s">
        <v>1284</v>
      </c>
      <c r="R728" s="102" t="s">
        <v>1320</v>
      </c>
      <c r="S728" s="207" t="s">
        <v>1284</v>
      </c>
      <c r="T728" s="209" t="s">
        <v>1284</v>
      </c>
      <c r="U728" s="210" t="s">
        <v>1284</v>
      </c>
      <c r="V728" s="209" t="s">
        <v>1284</v>
      </c>
      <c r="W728" s="209"/>
      <c r="X728" s="209" t="s">
        <v>1284</v>
      </c>
      <c r="Y728" s="209" t="s">
        <v>1284</v>
      </c>
      <c r="Z728" s="491"/>
    </row>
    <row r="729" spans="1:26" ht="11.25" hidden="1" customHeight="1" x14ac:dyDescent="0.25">
      <c r="A729" s="100"/>
      <c r="B729" s="389" t="s">
        <v>1318</v>
      </c>
      <c r="C729" s="389" t="s">
        <v>174</v>
      </c>
      <c r="D729" s="389"/>
      <c r="E729" s="390"/>
      <c r="F729" s="390"/>
      <c r="G729" s="390"/>
      <c r="H729" s="391">
        <v>41.27</v>
      </c>
      <c r="I729" s="392"/>
      <c r="J729" s="393"/>
      <c r="K729" s="390">
        <v>41.27</v>
      </c>
      <c r="L729" s="390">
        <v>41.27</v>
      </c>
      <c r="M729" s="390">
        <f t="shared" si="181"/>
        <v>0</v>
      </c>
      <c r="N729" s="390">
        <v>41.27</v>
      </c>
      <c r="O729" s="436"/>
      <c r="P729" s="390">
        <f>L729-N729</f>
        <v>0</v>
      </c>
      <c r="Q729" s="102" t="s">
        <v>1284</v>
      </c>
      <c r="R729" s="102" t="s">
        <v>1287</v>
      </c>
      <c r="S729" s="207" t="s">
        <v>1284</v>
      </c>
      <c r="T729" s="210" t="s">
        <v>1284</v>
      </c>
      <c r="U729" s="210" t="s">
        <v>1284</v>
      </c>
      <c r="V729" s="210" t="s">
        <v>1284</v>
      </c>
      <c r="W729" s="210" t="s">
        <v>1284</v>
      </c>
      <c r="X729" s="210" t="s">
        <v>1284</v>
      </c>
      <c r="Y729" s="210" t="s">
        <v>1284</v>
      </c>
      <c r="Z729" s="491"/>
    </row>
    <row r="730" spans="1:26" ht="11.25" hidden="1" customHeight="1" x14ac:dyDescent="0.25">
      <c r="A730" s="100"/>
      <c r="B730" s="146"/>
      <c r="C730" s="146"/>
      <c r="D730" s="146"/>
      <c r="E730" s="147"/>
      <c r="F730" s="147"/>
      <c r="G730" s="147"/>
      <c r="H730" s="150"/>
      <c r="I730" s="148"/>
      <c r="J730" s="149"/>
      <c r="K730" s="147"/>
      <c r="L730" s="147"/>
      <c r="M730" s="147"/>
      <c r="N730" s="147"/>
      <c r="O730" s="436"/>
      <c r="P730" s="147"/>
      <c r="Q730" s="102"/>
      <c r="R730" s="102"/>
      <c r="S730" s="207" t="s">
        <v>1277</v>
      </c>
      <c r="T730" s="210" t="s">
        <v>1278</v>
      </c>
      <c r="U730" s="210" t="s">
        <v>1279</v>
      </c>
      <c r="V730" s="210" t="s">
        <v>1280</v>
      </c>
      <c r="W730" s="210" t="s">
        <v>1281</v>
      </c>
      <c r="Z730" s="491"/>
    </row>
    <row r="731" spans="1:26" ht="11.25" customHeight="1" x14ac:dyDescent="0.25">
      <c r="A731" s="100"/>
      <c r="B731" s="146" t="s">
        <v>1396</v>
      </c>
      <c r="C731" s="146" t="s">
        <v>174</v>
      </c>
      <c r="D731" s="146"/>
      <c r="E731" s="147"/>
      <c r="F731" s="147"/>
      <c r="G731" s="147"/>
      <c r="H731" s="150"/>
      <c r="I731" s="148"/>
      <c r="J731" s="149"/>
      <c r="K731" s="147">
        <v>41.27</v>
      </c>
      <c r="L731" s="147">
        <v>41.27</v>
      </c>
      <c r="M731" s="147">
        <f t="shared" si="181"/>
        <v>0</v>
      </c>
      <c r="N731" s="147">
        <v>41.27</v>
      </c>
      <c r="O731" s="106">
        <v>44201</v>
      </c>
      <c r="P731" s="147">
        <f t="shared" ref="P731:P734" si="183">L731-N731</f>
        <v>0</v>
      </c>
      <c r="Q731" s="102" t="s">
        <v>1284</v>
      </c>
      <c r="R731" s="102" t="s">
        <v>1397</v>
      </c>
      <c r="S731" s="210" t="s">
        <v>1284</v>
      </c>
      <c r="T731" s="210" t="s">
        <v>1284</v>
      </c>
      <c r="U731" s="210" t="s">
        <v>1284</v>
      </c>
      <c r="V731" s="210" t="s">
        <v>1284</v>
      </c>
      <c r="W731" s="210" t="s">
        <v>1284</v>
      </c>
      <c r="Z731" s="491"/>
    </row>
    <row r="732" spans="1:26" ht="11.25" customHeight="1" x14ac:dyDescent="0.25">
      <c r="A732" s="100"/>
      <c r="B732" s="146"/>
      <c r="C732" s="146"/>
      <c r="D732" s="146"/>
      <c r="E732" s="147"/>
      <c r="F732" s="147"/>
      <c r="G732" s="147"/>
      <c r="H732" s="150"/>
      <c r="I732" s="148"/>
      <c r="J732" s="149"/>
      <c r="K732" s="147"/>
      <c r="L732" s="147"/>
      <c r="M732" s="147">
        <f t="shared" si="181"/>
        <v>0</v>
      </c>
      <c r="N732" s="147"/>
      <c r="O732" s="436"/>
      <c r="P732" s="147">
        <f t="shared" si="183"/>
        <v>0</v>
      </c>
      <c r="Q732" s="102"/>
      <c r="R732" s="102"/>
      <c r="S732" s="207"/>
      <c r="T732" s="210"/>
      <c r="U732" s="210"/>
      <c r="V732" s="210"/>
      <c r="W732" s="210"/>
      <c r="Z732" s="491"/>
    </row>
    <row r="733" spans="1:26" ht="11.25" customHeight="1" x14ac:dyDescent="0.25">
      <c r="A733" s="100"/>
      <c r="B733" s="145"/>
      <c r="C733" s="146"/>
      <c r="D733" s="146"/>
      <c r="E733" s="147"/>
      <c r="F733" s="147"/>
      <c r="G733" s="147"/>
      <c r="H733" s="150"/>
      <c r="I733" s="148"/>
      <c r="J733" s="149"/>
      <c r="K733" s="147"/>
      <c r="L733" s="147"/>
      <c r="M733" s="147">
        <f t="shared" si="181"/>
        <v>0</v>
      </c>
      <c r="N733" s="147"/>
      <c r="O733" s="436"/>
      <c r="P733" s="147">
        <f t="shared" si="183"/>
        <v>0</v>
      </c>
      <c r="Q733" s="102"/>
      <c r="R733" s="102"/>
      <c r="S733" s="210"/>
      <c r="T733" s="210"/>
      <c r="U733" s="210"/>
      <c r="V733" s="210"/>
      <c r="W733" s="210"/>
      <c r="Z733" s="491"/>
    </row>
    <row r="734" spans="1:26" ht="11.25" customHeight="1" x14ac:dyDescent="0.25">
      <c r="A734" s="100"/>
      <c r="B734" s="145"/>
      <c r="C734" s="145"/>
      <c r="D734" s="145"/>
      <c r="E734" s="147"/>
      <c r="F734" s="147"/>
      <c r="G734" s="147"/>
      <c r="H734" s="150"/>
      <c r="I734" s="151"/>
      <c r="J734" s="152"/>
      <c r="K734" s="147"/>
      <c r="L734" s="147"/>
      <c r="M734" s="147">
        <f t="shared" si="181"/>
        <v>0</v>
      </c>
      <c r="N734" s="147"/>
      <c r="O734" s="436"/>
      <c r="P734" s="147">
        <f t="shared" si="183"/>
        <v>0</v>
      </c>
      <c r="Q734" s="102"/>
      <c r="R734" s="102"/>
      <c r="S734" s="210"/>
      <c r="T734" s="210"/>
      <c r="U734" s="210"/>
      <c r="V734" s="210"/>
      <c r="W734" s="210"/>
      <c r="Z734" s="491"/>
    </row>
    <row r="735" spans="1:26" ht="11.25" customHeight="1" x14ac:dyDescent="0.25">
      <c r="A735" s="115" t="s">
        <v>1129</v>
      </c>
      <c r="B735" s="100"/>
      <c r="C735" s="100"/>
      <c r="D735" s="100"/>
      <c r="E735" s="112"/>
      <c r="F735" s="112"/>
      <c r="G735" s="112">
        <f>SUM(G722:G734)</f>
        <v>0</v>
      </c>
      <c r="H735" s="113">
        <f>SUM(H731:H734)</f>
        <v>0</v>
      </c>
      <c r="I735" s="119"/>
      <c r="J735" s="120"/>
      <c r="K735" s="112">
        <f t="shared" ref="K735:N735" si="184">SUM(K731:K734)</f>
        <v>41.27</v>
      </c>
      <c r="L735" s="112">
        <f t="shared" si="184"/>
        <v>41.27</v>
      </c>
      <c r="M735" s="112">
        <f t="shared" si="184"/>
        <v>0</v>
      </c>
      <c r="N735" s="112">
        <f t="shared" si="184"/>
        <v>41.27</v>
      </c>
      <c r="O735" s="436"/>
      <c r="P735" s="112">
        <f>SUM(P731:P734)</f>
        <v>0</v>
      </c>
      <c r="Q735" s="102"/>
      <c r="R735" s="102"/>
      <c r="S735" s="210"/>
      <c r="T735" s="210"/>
      <c r="U735" s="210"/>
      <c r="V735" s="210"/>
      <c r="W735" s="210"/>
      <c r="Z735" s="491"/>
    </row>
    <row r="736" spans="1:26" ht="11.25" customHeight="1" x14ac:dyDescent="0.25">
      <c r="A736" s="100" t="s">
        <v>1130</v>
      </c>
      <c r="B736" s="100"/>
      <c r="C736" s="100"/>
      <c r="D736" s="100"/>
      <c r="E736" s="117"/>
      <c r="F736" s="117"/>
      <c r="G736" s="117"/>
      <c r="H736" s="118"/>
      <c r="I736" s="119"/>
      <c r="J736" s="120"/>
      <c r="K736" s="117"/>
      <c r="L736" s="117"/>
      <c r="M736" s="117"/>
      <c r="N736" s="117"/>
      <c r="O736" s="436"/>
      <c r="P736" s="117"/>
      <c r="Q736" s="102"/>
      <c r="R736" s="102"/>
      <c r="S736" s="210"/>
      <c r="T736" s="210"/>
      <c r="U736" s="210"/>
      <c r="V736" s="210"/>
      <c r="W736" s="210"/>
      <c r="Z736" s="491"/>
    </row>
    <row r="737" spans="1:25" ht="11.25" customHeight="1" x14ac:dyDescent="0.25">
      <c r="A737" s="100"/>
      <c r="B737" s="145"/>
      <c r="C737" s="145"/>
      <c r="D737" s="145"/>
      <c r="E737" s="147"/>
      <c r="F737" s="147"/>
      <c r="G737" s="147"/>
      <c r="H737" s="150"/>
      <c r="I737" s="148"/>
      <c r="J737" s="149"/>
      <c r="K737" s="147"/>
      <c r="L737" s="147"/>
      <c r="M737" s="147">
        <f t="shared" ref="M737:M740" si="185">K737-L737</f>
        <v>0</v>
      </c>
      <c r="N737" s="147"/>
      <c r="O737" s="436"/>
      <c r="P737" s="147">
        <f t="shared" ref="P737:P740" si="186">L737-N737</f>
        <v>0</v>
      </c>
      <c r="Q737" s="102"/>
      <c r="R737" s="102"/>
      <c r="S737" s="210"/>
      <c r="T737" s="210"/>
      <c r="U737" s="210"/>
      <c r="V737" s="210"/>
      <c r="W737" s="210"/>
      <c r="Y737" s="491"/>
    </row>
    <row r="738" spans="1:25" ht="11.25" customHeight="1" x14ac:dyDescent="0.25">
      <c r="A738" s="100"/>
      <c r="B738" s="145"/>
      <c r="C738" s="145"/>
      <c r="D738" s="145"/>
      <c r="E738" s="147"/>
      <c r="F738" s="147"/>
      <c r="G738" s="147"/>
      <c r="H738" s="150"/>
      <c r="I738" s="148"/>
      <c r="J738" s="149"/>
      <c r="K738" s="147"/>
      <c r="L738" s="147"/>
      <c r="M738" s="147">
        <f t="shared" si="185"/>
        <v>0</v>
      </c>
      <c r="N738" s="147"/>
      <c r="O738" s="436"/>
      <c r="P738" s="147">
        <f t="shared" si="186"/>
        <v>0</v>
      </c>
      <c r="Q738" s="102"/>
      <c r="R738" s="102"/>
      <c r="S738" s="210"/>
      <c r="T738" s="210"/>
      <c r="U738" s="210"/>
      <c r="V738" s="210"/>
      <c r="W738" s="210"/>
      <c r="Y738" s="491"/>
    </row>
    <row r="739" spans="1:25" ht="11.25" customHeight="1" x14ac:dyDescent="0.25">
      <c r="A739" s="100"/>
      <c r="B739" s="145"/>
      <c r="C739" s="145"/>
      <c r="D739" s="145"/>
      <c r="E739" s="147"/>
      <c r="F739" s="147"/>
      <c r="G739" s="147"/>
      <c r="H739" s="150"/>
      <c r="I739" s="148"/>
      <c r="J739" s="149"/>
      <c r="K739" s="147"/>
      <c r="L739" s="147"/>
      <c r="M739" s="147">
        <f t="shared" si="185"/>
        <v>0</v>
      </c>
      <c r="N739" s="147"/>
      <c r="O739" s="436"/>
      <c r="P739" s="147">
        <f t="shared" si="186"/>
        <v>0</v>
      </c>
      <c r="Q739" s="102"/>
      <c r="R739" s="102"/>
      <c r="S739" s="210"/>
      <c r="T739" s="210"/>
      <c r="U739" s="210"/>
      <c r="V739" s="210"/>
      <c r="W739" s="210"/>
    </row>
    <row r="740" spans="1:25" ht="11.25" customHeight="1" x14ac:dyDescent="0.25">
      <c r="A740" s="100"/>
      <c r="B740" s="146"/>
      <c r="C740" s="146"/>
      <c r="D740" s="146"/>
      <c r="E740" s="147"/>
      <c r="F740" s="147"/>
      <c r="G740" s="147"/>
      <c r="H740" s="150"/>
      <c r="I740" s="151"/>
      <c r="J740" s="152"/>
      <c r="K740" s="147"/>
      <c r="L740" s="147"/>
      <c r="M740" s="147">
        <f t="shared" si="185"/>
        <v>0</v>
      </c>
      <c r="N740" s="147"/>
      <c r="O740" s="436"/>
      <c r="P740" s="147">
        <f t="shared" si="186"/>
        <v>0</v>
      </c>
      <c r="Q740" s="102"/>
      <c r="R740" s="102"/>
      <c r="S740" s="210"/>
      <c r="T740" s="210"/>
      <c r="U740" s="210"/>
      <c r="V740" s="210"/>
      <c r="W740" s="210"/>
    </row>
    <row r="741" spans="1:25" ht="11.25" customHeight="1" x14ac:dyDescent="0.25">
      <c r="A741" s="115" t="s">
        <v>1131</v>
      </c>
      <c r="B741" s="100"/>
      <c r="C741" s="100"/>
      <c r="D741" s="100"/>
      <c r="E741" s="112"/>
      <c r="F741" s="112"/>
      <c r="G741" s="112">
        <f>SUM(G737:G740)</f>
        <v>0</v>
      </c>
      <c r="H741" s="113">
        <f>SUM(H737:H740)</f>
        <v>0</v>
      </c>
      <c r="I741" s="119"/>
      <c r="J741" s="120"/>
      <c r="K741" s="112">
        <f>SUM(K737:K740)</f>
        <v>0</v>
      </c>
      <c r="L741" s="112">
        <f>SUM(L737:L740)</f>
        <v>0</v>
      </c>
      <c r="M741" s="112">
        <f t="shared" si="179"/>
        <v>0</v>
      </c>
      <c r="N741" s="112">
        <f>SUM(N737:N740)</f>
        <v>0</v>
      </c>
      <c r="O741" s="436"/>
      <c r="P741" s="112">
        <f>L741-N741</f>
        <v>0</v>
      </c>
      <c r="Q741" s="102"/>
      <c r="R741" s="102"/>
      <c r="S741" s="210"/>
      <c r="T741" s="210"/>
      <c r="U741" s="210"/>
      <c r="V741" s="210"/>
      <c r="W741" s="210"/>
    </row>
    <row r="742" spans="1:25" ht="11.25" customHeight="1" x14ac:dyDescent="0.25">
      <c r="A742" s="100" t="s">
        <v>1132</v>
      </c>
      <c r="B742" s="100"/>
      <c r="C742" s="100"/>
      <c r="D742" s="100"/>
      <c r="E742" s="117"/>
      <c r="F742" s="117"/>
      <c r="G742" s="117"/>
      <c r="H742" s="118"/>
      <c r="I742" s="119"/>
      <c r="J742" s="120"/>
      <c r="K742" s="117"/>
      <c r="L742" s="117"/>
      <c r="M742" s="117"/>
      <c r="N742" s="117"/>
      <c r="O742" s="436"/>
      <c r="P742" s="117"/>
      <c r="Q742" s="102"/>
      <c r="R742" s="102"/>
      <c r="S742" s="210"/>
      <c r="T742" s="210"/>
      <c r="U742" s="210"/>
      <c r="V742" s="210"/>
      <c r="W742" s="210"/>
    </row>
    <row r="743" spans="1:25" ht="11.25" hidden="1" customHeight="1" x14ac:dyDescent="0.25">
      <c r="A743" s="100"/>
      <c r="B743" s="153" t="s">
        <v>1236</v>
      </c>
      <c r="C743" s="153" t="s">
        <v>1219</v>
      </c>
      <c r="D743" s="153"/>
      <c r="E743" s="155"/>
      <c r="F743" s="155"/>
      <c r="G743" s="155"/>
      <c r="H743" s="158">
        <v>10000</v>
      </c>
      <c r="I743" s="156"/>
      <c r="J743" s="157"/>
      <c r="K743" s="155">
        <v>10000</v>
      </c>
      <c r="L743" s="155">
        <v>10000</v>
      </c>
      <c r="M743" s="155">
        <f t="shared" ref="M743:M753" si="187">K743-L743</f>
        <v>0</v>
      </c>
      <c r="N743" s="155">
        <v>10000</v>
      </c>
      <c r="O743" s="436"/>
      <c r="P743" s="155">
        <f t="shared" ref="P743:P753" si="188">L743-N743</f>
        <v>0</v>
      </c>
      <c r="Q743" s="102"/>
      <c r="R743" s="102"/>
      <c r="S743" s="210"/>
      <c r="T743" s="210"/>
      <c r="U743" s="210"/>
      <c r="V743" s="210"/>
      <c r="W743" s="210"/>
    </row>
    <row r="744" spans="1:25" ht="11.25" hidden="1" customHeight="1" x14ac:dyDescent="0.25">
      <c r="A744" s="100"/>
      <c r="B744" s="153" t="s">
        <v>1239</v>
      </c>
      <c r="C744" s="153" t="s">
        <v>1220</v>
      </c>
      <c r="D744" s="153"/>
      <c r="E744" s="155"/>
      <c r="F744" s="155"/>
      <c r="G744" s="155"/>
      <c r="H744" s="158">
        <v>2500</v>
      </c>
      <c r="I744" s="156"/>
      <c r="J744" s="157"/>
      <c r="K744" s="155">
        <v>2500</v>
      </c>
      <c r="L744" s="155">
        <v>2500</v>
      </c>
      <c r="M744" s="155">
        <f t="shared" si="187"/>
        <v>0</v>
      </c>
      <c r="N744" s="155">
        <v>2500</v>
      </c>
      <c r="O744" s="436"/>
      <c r="P744" s="155">
        <f t="shared" si="188"/>
        <v>0</v>
      </c>
      <c r="Q744" s="102"/>
      <c r="R744" s="102"/>
      <c r="S744" s="210"/>
      <c r="T744" s="210"/>
      <c r="U744" s="210"/>
      <c r="V744" s="210"/>
      <c r="W744" s="210"/>
    </row>
    <row r="745" spans="1:25" ht="11.25" hidden="1" customHeight="1" x14ac:dyDescent="0.25">
      <c r="A745" s="100"/>
      <c r="B745" s="394"/>
      <c r="C745" s="394"/>
      <c r="D745" s="394"/>
      <c r="E745" s="390"/>
      <c r="F745" s="390"/>
      <c r="G745" s="390"/>
      <c r="H745" s="391"/>
      <c r="I745" s="392"/>
      <c r="J745" s="393"/>
      <c r="K745" s="390"/>
      <c r="L745" s="390"/>
      <c r="M745" s="390"/>
      <c r="N745" s="390"/>
      <c r="O745" s="436"/>
      <c r="P745" s="390"/>
      <c r="Q745" s="102"/>
      <c r="R745" s="102"/>
      <c r="S745" s="207" t="s">
        <v>1277</v>
      </c>
      <c r="T745" s="210" t="s">
        <v>1278</v>
      </c>
      <c r="U745" s="210" t="s">
        <v>1279</v>
      </c>
      <c r="V745" s="210" t="s">
        <v>1380</v>
      </c>
      <c r="W745" s="210" t="s">
        <v>1381</v>
      </c>
      <c r="X745" s="210" t="s">
        <v>1280</v>
      </c>
      <c r="Y745" s="210" t="s">
        <v>1281</v>
      </c>
    </row>
    <row r="746" spans="1:25" ht="11.25" hidden="1" customHeight="1" x14ac:dyDescent="0.25">
      <c r="A746" s="100"/>
      <c r="B746" s="394" t="s">
        <v>1310</v>
      </c>
      <c r="C746" s="394" t="s">
        <v>1219</v>
      </c>
      <c r="D746" s="394"/>
      <c r="E746" s="390"/>
      <c r="F746" s="390"/>
      <c r="G746" s="390"/>
      <c r="H746" s="391">
        <v>10000</v>
      </c>
      <c r="I746" s="392"/>
      <c r="J746" s="393"/>
      <c r="K746" s="390">
        <v>10000</v>
      </c>
      <c r="L746" s="390">
        <v>10000</v>
      </c>
      <c r="M746" s="390">
        <f t="shared" ref="M746" si="189">K746-L746</f>
        <v>0</v>
      </c>
      <c r="N746" s="390">
        <v>10000</v>
      </c>
      <c r="O746" s="436"/>
      <c r="P746" s="390">
        <f t="shared" ref="P746" si="190">L746-N746</f>
        <v>0</v>
      </c>
      <c r="Q746" s="102" t="s">
        <v>1284</v>
      </c>
      <c r="R746" s="102" t="s">
        <v>1287</v>
      </c>
      <c r="S746" s="210" t="s">
        <v>1284</v>
      </c>
      <c r="T746" s="210" t="s">
        <v>1284</v>
      </c>
      <c r="U746" s="210" t="s">
        <v>1284</v>
      </c>
      <c r="V746" s="210" t="s">
        <v>1284</v>
      </c>
      <c r="W746" s="210" t="s">
        <v>1284</v>
      </c>
      <c r="X746" s="210" t="s">
        <v>1284</v>
      </c>
      <c r="Y746" s="210" t="s">
        <v>1284</v>
      </c>
    </row>
    <row r="747" spans="1:25" ht="11.25" hidden="1" customHeight="1" x14ac:dyDescent="0.25">
      <c r="A747" s="100"/>
      <c r="B747" s="394" t="s">
        <v>1312</v>
      </c>
      <c r="C747" s="394" t="s">
        <v>1220</v>
      </c>
      <c r="D747" s="394"/>
      <c r="E747" s="390"/>
      <c r="F747" s="390"/>
      <c r="G747" s="390"/>
      <c r="H747" s="391">
        <v>10000</v>
      </c>
      <c r="I747" s="392"/>
      <c r="J747" s="393"/>
      <c r="K747" s="390">
        <v>10000</v>
      </c>
      <c r="L747" s="390">
        <v>10000</v>
      </c>
      <c r="M747" s="390">
        <f t="shared" si="187"/>
        <v>0</v>
      </c>
      <c r="N747" s="390">
        <v>10000</v>
      </c>
      <c r="O747" s="436"/>
      <c r="P747" s="390">
        <f t="shared" si="188"/>
        <v>0</v>
      </c>
      <c r="Q747" s="102" t="s">
        <v>1284</v>
      </c>
      <c r="R747" s="102" t="s">
        <v>1287</v>
      </c>
      <c r="S747" s="210" t="s">
        <v>1284</v>
      </c>
      <c r="T747" s="210" t="s">
        <v>1284</v>
      </c>
      <c r="U747" s="210" t="s">
        <v>1284</v>
      </c>
      <c r="V747" s="210" t="s">
        <v>1284</v>
      </c>
      <c r="W747" s="210" t="s">
        <v>1284</v>
      </c>
      <c r="X747" s="210" t="s">
        <v>1284</v>
      </c>
      <c r="Y747" s="210" t="s">
        <v>1284</v>
      </c>
    </row>
    <row r="748" spans="1:25" ht="11.25" hidden="1" customHeight="1" x14ac:dyDescent="0.25">
      <c r="A748" s="100"/>
      <c r="B748" s="394" t="s">
        <v>1307</v>
      </c>
      <c r="C748" s="394" t="s">
        <v>1290</v>
      </c>
      <c r="D748" s="394"/>
      <c r="E748" s="390"/>
      <c r="F748" s="390"/>
      <c r="G748" s="390"/>
      <c r="H748" s="391">
        <v>152000</v>
      </c>
      <c r="I748" s="392"/>
      <c r="J748" s="393"/>
      <c r="K748" s="390">
        <v>152000</v>
      </c>
      <c r="L748" s="390">
        <v>152000</v>
      </c>
      <c r="M748" s="390">
        <f t="shared" si="187"/>
        <v>0</v>
      </c>
      <c r="N748" s="390">
        <v>152000</v>
      </c>
      <c r="O748" s="436"/>
      <c r="P748" s="390">
        <f t="shared" si="188"/>
        <v>0</v>
      </c>
      <c r="Q748" s="102" t="s">
        <v>1284</v>
      </c>
      <c r="R748" s="102" t="s">
        <v>1287</v>
      </c>
      <c r="S748" s="210" t="s">
        <v>1284</v>
      </c>
      <c r="T748" s="210" t="s">
        <v>1284</v>
      </c>
      <c r="U748" s="210" t="s">
        <v>1284</v>
      </c>
      <c r="V748" s="210" t="s">
        <v>1284</v>
      </c>
      <c r="W748" s="210" t="s">
        <v>1284</v>
      </c>
      <c r="X748" s="210" t="s">
        <v>1284</v>
      </c>
      <c r="Y748" s="210" t="s">
        <v>1284</v>
      </c>
    </row>
    <row r="749" spans="1:25" ht="11.25" hidden="1" customHeight="1" x14ac:dyDescent="0.25">
      <c r="A749" s="100"/>
      <c r="B749" s="145"/>
      <c r="C749" s="145"/>
      <c r="D749" s="145"/>
      <c r="E749" s="147"/>
      <c r="F749" s="147"/>
      <c r="G749" s="147"/>
      <c r="H749" s="150"/>
      <c r="I749" s="148"/>
      <c r="J749" s="149"/>
      <c r="K749" s="147"/>
      <c r="L749" s="147"/>
      <c r="M749" s="147"/>
      <c r="N749" s="147"/>
      <c r="O749" s="436"/>
      <c r="P749" s="147"/>
      <c r="Q749" s="102"/>
      <c r="R749" s="102"/>
      <c r="S749" s="207" t="s">
        <v>1277</v>
      </c>
      <c r="T749" s="210" t="s">
        <v>1278</v>
      </c>
      <c r="U749" s="210" t="s">
        <v>1279</v>
      </c>
      <c r="V749" s="210" t="s">
        <v>1280</v>
      </c>
      <c r="W749" s="210" t="s">
        <v>1281</v>
      </c>
    </row>
    <row r="750" spans="1:25" ht="11.25" customHeight="1" x14ac:dyDescent="0.25">
      <c r="A750" s="100"/>
      <c r="B750" s="145" t="s">
        <v>1377</v>
      </c>
      <c r="C750" s="145" t="s">
        <v>1219</v>
      </c>
      <c r="D750" s="145"/>
      <c r="E750" s="147"/>
      <c r="F750" s="147"/>
      <c r="G750" s="147"/>
      <c r="H750" s="150"/>
      <c r="I750" s="148"/>
      <c r="J750" s="149"/>
      <c r="K750" s="147">
        <v>10000</v>
      </c>
      <c r="L750" s="147">
        <v>10000</v>
      </c>
      <c r="M750" s="147">
        <f t="shared" si="187"/>
        <v>0</v>
      </c>
      <c r="N750" s="147">
        <v>10000</v>
      </c>
      <c r="O750" s="106">
        <v>44201</v>
      </c>
      <c r="P750" s="147">
        <f t="shared" si="188"/>
        <v>0</v>
      </c>
      <c r="Q750" s="102" t="s">
        <v>1284</v>
      </c>
      <c r="R750" s="102" t="s">
        <v>1397</v>
      </c>
      <c r="S750" s="210" t="s">
        <v>1284</v>
      </c>
      <c r="T750" s="210" t="s">
        <v>1284</v>
      </c>
      <c r="U750" s="210" t="s">
        <v>1284</v>
      </c>
      <c r="V750" s="210" t="s">
        <v>1284</v>
      </c>
      <c r="W750" s="210" t="s">
        <v>1284</v>
      </c>
    </row>
    <row r="751" spans="1:25" ht="11.25" customHeight="1" x14ac:dyDescent="0.25">
      <c r="A751" s="100"/>
      <c r="B751" s="145" t="s">
        <v>1392</v>
      </c>
      <c r="C751" s="145" t="s">
        <v>1220</v>
      </c>
      <c r="D751" s="145"/>
      <c r="E751" s="147"/>
      <c r="F751" s="147"/>
      <c r="G751" s="147"/>
      <c r="H751" s="150"/>
      <c r="I751" s="148"/>
      <c r="J751" s="149"/>
      <c r="K751" s="147">
        <v>5000</v>
      </c>
      <c r="L751" s="147">
        <v>5000</v>
      </c>
      <c r="M751" s="147">
        <f t="shared" si="187"/>
        <v>0</v>
      </c>
      <c r="N751" s="147">
        <v>5000</v>
      </c>
      <c r="O751" s="106">
        <v>44201</v>
      </c>
      <c r="P751" s="147">
        <f t="shared" si="188"/>
        <v>0</v>
      </c>
      <c r="Q751" s="102" t="s">
        <v>1284</v>
      </c>
      <c r="R751" s="102" t="s">
        <v>1397</v>
      </c>
      <c r="S751" s="210"/>
      <c r="T751" s="210"/>
      <c r="U751" s="210"/>
      <c r="V751" s="210"/>
      <c r="W751" s="210"/>
    </row>
    <row r="752" spans="1:25" ht="11.25" customHeight="1" x14ac:dyDescent="0.25">
      <c r="A752" s="100"/>
      <c r="B752" s="145" t="s">
        <v>1399</v>
      </c>
      <c r="C752" s="145" t="s">
        <v>1400</v>
      </c>
      <c r="D752" s="145"/>
      <c r="E752" s="147"/>
      <c r="F752" s="147"/>
      <c r="G752" s="147"/>
      <c r="H752" s="150"/>
      <c r="I752" s="148"/>
      <c r="J752" s="149"/>
      <c r="K752" s="147">
        <v>5000</v>
      </c>
      <c r="L752" s="147">
        <v>5000</v>
      </c>
      <c r="M752" s="147">
        <f t="shared" si="187"/>
        <v>0</v>
      </c>
      <c r="N752" s="147">
        <v>5000</v>
      </c>
      <c r="O752" s="106">
        <v>44201</v>
      </c>
      <c r="P752" s="147">
        <f t="shared" si="188"/>
        <v>0</v>
      </c>
      <c r="Q752" s="102" t="s">
        <v>1284</v>
      </c>
      <c r="R752" s="102" t="s">
        <v>1397</v>
      </c>
      <c r="S752" s="210"/>
      <c r="T752" s="210"/>
      <c r="U752" s="210"/>
      <c r="V752" s="210"/>
      <c r="W752" s="210"/>
    </row>
    <row r="753" spans="1:25" ht="11.25" customHeight="1" x14ac:dyDescent="0.25">
      <c r="A753" s="100"/>
      <c r="B753" s="145"/>
      <c r="C753" s="145"/>
      <c r="D753" s="145"/>
      <c r="E753" s="147"/>
      <c r="F753" s="147"/>
      <c r="G753" s="147"/>
      <c r="H753" s="150"/>
      <c r="I753" s="151"/>
      <c r="J753" s="152"/>
      <c r="K753" s="147"/>
      <c r="L753" s="147"/>
      <c r="M753" s="147">
        <f t="shared" si="187"/>
        <v>0</v>
      </c>
      <c r="N753" s="147"/>
      <c r="O753" s="436"/>
      <c r="P753" s="147">
        <f t="shared" si="188"/>
        <v>0</v>
      </c>
      <c r="Q753" s="102"/>
      <c r="R753" s="102"/>
      <c r="S753" s="210"/>
      <c r="T753" s="210"/>
      <c r="U753" s="210"/>
      <c r="V753" s="210"/>
      <c r="W753" s="210"/>
    </row>
    <row r="754" spans="1:25" ht="11.25" customHeight="1" x14ac:dyDescent="0.25">
      <c r="A754" s="115" t="s">
        <v>1133</v>
      </c>
      <c r="B754" s="100"/>
      <c r="C754" s="100"/>
      <c r="D754" s="100"/>
      <c r="E754" s="112"/>
      <c r="F754" s="112"/>
      <c r="G754" s="112">
        <f>SUM(G743:G753)</f>
        <v>0</v>
      </c>
      <c r="H754" s="113">
        <f>SUM(H750:H753)</f>
        <v>0</v>
      </c>
      <c r="I754" s="119"/>
      <c r="J754" s="120"/>
      <c r="K754" s="112">
        <f t="shared" ref="K754:P754" si="191">SUM(K750:K753)</f>
        <v>20000</v>
      </c>
      <c r="L754" s="112">
        <f t="shared" si="191"/>
        <v>20000</v>
      </c>
      <c r="M754" s="112">
        <f t="shared" si="191"/>
        <v>0</v>
      </c>
      <c r="N754" s="112">
        <f t="shared" si="191"/>
        <v>20000</v>
      </c>
      <c r="O754" s="436"/>
      <c r="P754" s="112">
        <f t="shared" si="191"/>
        <v>0</v>
      </c>
      <c r="Q754" s="102"/>
      <c r="R754" s="102"/>
      <c r="S754" s="210"/>
      <c r="T754" s="210"/>
      <c r="U754" s="210"/>
      <c r="V754" s="210"/>
      <c r="W754" s="210"/>
    </row>
    <row r="755" spans="1:25" ht="11.25" customHeight="1" x14ac:dyDescent="0.25">
      <c r="A755" s="100" t="s">
        <v>1134</v>
      </c>
      <c r="B755" s="100"/>
      <c r="C755" s="100"/>
      <c r="D755" s="100"/>
      <c r="E755" s="117"/>
      <c r="F755" s="117"/>
      <c r="G755" s="117"/>
      <c r="H755" s="118"/>
      <c r="I755" s="119"/>
      <c r="J755" s="120"/>
      <c r="K755" s="117"/>
      <c r="L755" s="117"/>
      <c r="M755" s="117"/>
      <c r="N755" s="117"/>
      <c r="O755" s="436"/>
      <c r="P755" s="117"/>
      <c r="Q755" s="102"/>
      <c r="R755" s="102"/>
      <c r="S755" s="210"/>
      <c r="T755" s="210"/>
      <c r="U755" s="210"/>
      <c r="V755" s="210"/>
      <c r="W755" s="210"/>
    </row>
    <row r="756" spans="1:25" ht="11.25" customHeight="1" x14ac:dyDescent="0.25">
      <c r="A756" s="100"/>
      <c r="B756" s="145"/>
      <c r="C756" s="145"/>
      <c r="D756" s="145"/>
      <c r="E756" s="147"/>
      <c r="F756" s="147"/>
      <c r="G756" s="147"/>
      <c r="H756" s="150"/>
      <c r="I756" s="148"/>
      <c r="J756" s="149"/>
      <c r="K756" s="147"/>
      <c r="L756" s="147"/>
      <c r="M756" s="147">
        <f t="shared" ref="M756:M759" si="192">K756-L756</f>
        <v>0</v>
      </c>
      <c r="N756" s="147"/>
      <c r="O756" s="436"/>
      <c r="P756" s="147">
        <f t="shared" ref="P756:P759" si="193">L756-N756</f>
        <v>0</v>
      </c>
      <c r="Q756" s="102"/>
      <c r="R756" s="102"/>
      <c r="S756" s="210"/>
      <c r="T756" s="210"/>
      <c r="U756" s="210"/>
      <c r="V756" s="210"/>
      <c r="W756" s="210"/>
    </row>
    <row r="757" spans="1:25" ht="11.25" customHeight="1" x14ac:dyDescent="0.25">
      <c r="A757" s="100"/>
      <c r="B757" s="145"/>
      <c r="C757" s="145"/>
      <c r="D757" s="145"/>
      <c r="E757" s="147"/>
      <c r="F757" s="147"/>
      <c r="G757" s="147"/>
      <c r="H757" s="150"/>
      <c r="I757" s="148"/>
      <c r="J757" s="149"/>
      <c r="K757" s="147"/>
      <c r="L757" s="147"/>
      <c r="M757" s="147">
        <f t="shared" si="192"/>
        <v>0</v>
      </c>
      <c r="N757" s="147"/>
      <c r="O757" s="436"/>
      <c r="P757" s="147">
        <f t="shared" si="193"/>
        <v>0</v>
      </c>
      <c r="Q757" s="102"/>
      <c r="R757" s="102"/>
      <c r="S757" s="210"/>
      <c r="T757" s="210"/>
      <c r="U757" s="210"/>
      <c r="V757" s="210"/>
      <c r="W757" s="210"/>
    </row>
    <row r="758" spans="1:25" ht="11.25" customHeight="1" x14ac:dyDescent="0.25">
      <c r="A758" s="100"/>
      <c r="B758" s="145"/>
      <c r="C758" s="145"/>
      <c r="D758" s="145"/>
      <c r="E758" s="147"/>
      <c r="F758" s="147"/>
      <c r="G758" s="147"/>
      <c r="H758" s="150"/>
      <c r="I758" s="148"/>
      <c r="J758" s="149"/>
      <c r="K758" s="147"/>
      <c r="L758" s="147"/>
      <c r="M758" s="147">
        <f t="shared" si="192"/>
        <v>0</v>
      </c>
      <c r="N758" s="147"/>
      <c r="O758" s="436"/>
      <c r="P758" s="147">
        <f t="shared" si="193"/>
        <v>0</v>
      </c>
      <c r="Q758" s="102"/>
      <c r="R758" s="102"/>
      <c r="S758" s="210"/>
      <c r="T758" s="210"/>
      <c r="U758" s="210"/>
      <c r="V758" s="210"/>
      <c r="W758" s="210"/>
    </row>
    <row r="759" spans="1:25" ht="11.25" customHeight="1" x14ac:dyDescent="0.25">
      <c r="A759" s="100"/>
      <c r="B759" s="145"/>
      <c r="C759" s="145"/>
      <c r="D759" s="145"/>
      <c r="E759" s="147"/>
      <c r="F759" s="147"/>
      <c r="G759" s="147"/>
      <c r="H759" s="150"/>
      <c r="I759" s="151"/>
      <c r="J759" s="152"/>
      <c r="K759" s="147"/>
      <c r="L759" s="147"/>
      <c r="M759" s="147">
        <f t="shared" si="192"/>
        <v>0</v>
      </c>
      <c r="N759" s="147"/>
      <c r="O759" s="436"/>
      <c r="P759" s="147">
        <f t="shared" si="193"/>
        <v>0</v>
      </c>
      <c r="Q759" s="102"/>
      <c r="R759" s="102"/>
      <c r="S759" s="210"/>
      <c r="T759" s="210"/>
      <c r="U759" s="210"/>
      <c r="V759" s="210"/>
      <c r="W759" s="210"/>
    </row>
    <row r="760" spans="1:25" ht="11.25" customHeight="1" x14ac:dyDescent="0.25">
      <c r="A760" s="115" t="s">
        <v>1135</v>
      </c>
      <c r="B760" s="100"/>
      <c r="C760" s="100"/>
      <c r="D760" s="100"/>
      <c r="E760" s="112"/>
      <c r="F760" s="112"/>
      <c r="G760" s="112">
        <f>SUM(G756:G759)</f>
        <v>0</v>
      </c>
      <c r="H760" s="113">
        <f>SUM(H756:H759)</f>
        <v>0</v>
      </c>
      <c r="I760" s="119"/>
      <c r="J760" s="120"/>
      <c r="K760" s="112">
        <f>SUM(K756:K759)</f>
        <v>0</v>
      </c>
      <c r="L760" s="112">
        <f>SUM(L756:L759)</f>
        <v>0</v>
      </c>
      <c r="M760" s="112">
        <f t="shared" si="179"/>
        <v>0</v>
      </c>
      <c r="N760" s="112">
        <f>SUM(N756:N759)</f>
        <v>0</v>
      </c>
      <c r="O760" s="436"/>
      <c r="P760" s="112">
        <f>L760-N760</f>
        <v>0</v>
      </c>
      <c r="Q760" s="102"/>
      <c r="R760" s="102"/>
      <c r="S760" s="210"/>
      <c r="T760" s="210"/>
      <c r="U760" s="210"/>
      <c r="V760" s="210"/>
      <c r="W760" s="210"/>
    </row>
    <row r="761" spans="1:25" ht="11.25" customHeight="1" x14ac:dyDescent="0.25">
      <c r="A761" s="100" t="s">
        <v>1136</v>
      </c>
      <c r="B761" s="100"/>
      <c r="C761" s="100"/>
      <c r="D761" s="100"/>
      <c r="E761" s="117"/>
      <c r="F761" s="117"/>
      <c r="G761" s="117"/>
      <c r="H761" s="118"/>
      <c r="I761" s="119"/>
      <c r="J761" s="120"/>
      <c r="K761" s="117"/>
      <c r="L761" s="117"/>
      <c r="M761" s="117"/>
      <c r="N761" s="117"/>
      <c r="O761" s="436"/>
      <c r="P761" s="117"/>
      <c r="Q761" s="102"/>
      <c r="R761" s="102"/>
      <c r="S761" s="210"/>
      <c r="T761" s="210"/>
      <c r="U761" s="210"/>
      <c r="V761" s="210"/>
      <c r="W761" s="210"/>
    </row>
    <row r="762" spans="1:25" ht="11.25" hidden="1" customHeight="1" x14ac:dyDescent="0.25">
      <c r="A762" s="100"/>
      <c r="B762" s="153" t="s">
        <v>1229</v>
      </c>
      <c r="C762" s="153" t="s">
        <v>1192</v>
      </c>
      <c r="D762" s="153"/>
      <c r="E762" s="155"/>
      <c r="F762" s="155"/>
      <c r="G762" s="155"/>
      <c r="H762" s="158">
        <v>50000</v>
      </c>
      <c r="I762" s="156"/>
      <c r="J762" s="157"/>
      <c r="K762" s="155">
        <v>50000</v>
      </c>
      <c r="L762" s="155">
        <v>50000</v>
      </c>
      <c r="M762" s="155">
        <f>K762-L762</f>
        <v>0</v>
      </c>
      <c r="N762" s="155">
        <v>50000</v>
      </c>
      <c r="O762" s="436"/>
      <c r="P762" s="155">
        <f>L762-N762</f>
        <v>0</v>
      </c>
      <c r="Q762" s="102"/>
      <c r="R762" s="102"/>
      <c r="S762" s="210"/>
      <c r="T762" s="210"/>
      <c r="U762" s="210"/>
      <c r="V762" s="210"/>
      <c r="W762" s="210"/>
    </row>
    <row r="763" spans="1:25" ht="11.25" hidden="1" customHeight="1" x14ac:dyDescent="0.25">
      <c r="A763" s="100"/>
      <c r="B763" s="153" t="s">
        <v>1232</v>
      </c>
      <c r="C763" s="153" t="s">
        <v>1194</v>
      </c>
      <c r="D763" s="153"/>
      <c r="E763" s="155"/>
      <c r="F763" s="155"/>
      <c r="G763" s="155"/>
      <c r="H763" s="158">
        <v>20000</v>
      </c>
      <c r="I763" s="156"/>
      <c r="J763" s="157"/>
      <c r="K763" s="155">
        <v>20000</v>
      </c>
      <c r="L763" s="155">
        <v>20000</v>
      </c>
      <c r="M763" s="155">
        <f>K763-L763</f>
        <v>0</v>
      </c>
      <c r="N763" s="155">
        <v>20000</v>
      </c>
      <c r="O763" s="436"/>
      <c r="P763" s="155">
        <f>L763-N763</f>
        <v>0</v>
      </c>
      <c r="Q763" s="102"/>
      <c r="R763" s="102"/>
      <c r="S763" s="210"/>
      <c r="T763" s="210"/>
      <c r="U763" s="210"/>
      <c r="V763" s="210"/>
      <c r="W763" s="210"/>
    </row>
    <row r="764" spans="1:25" ht="11.25" hidden="1" customHeight="1" x14ac:dyDescent="0.25">
      <c r="A764" s="100"/>
      <c r="B764" s="153" t="s">
        <v>1234</v>
      </c>
      <c r="C764" s="153" t="s">
        <v>1193</v>
      </c>
      <c r="D764" s="153"/>
      <c r="E764" s="155"/>
      <c r="F764" s="155"/>
      <c r="G764" s="155"/>
      <c r="H764" s="158">
        <v>20000</v>
      </c>
      <c r="I764" s="156"/>
      <c r="J764" s="157"/>
      <c r="K764" s="155">
        <v>20000</v>
      </c>
      <c r="L764" s="155">
        <v>20000</v>
      </c>
      <c r="M764" s="155">
        <f t="shared" ref="M764" si="194">K764-L764</f>
        <v>0</v>
      </c>
      <c r="N764" s="155">
        <v>20000</v>
      </c>
      <c r="O764" s="436"/>
      <c r="P764" s="155">
        <f t="shared" ref="P764" si="195">L764-N764</f>
        <v>0</v>
      </c>
      <c r="Q764" s="102"/>
      <c r="R764" s="102"/>
      <c r="S764" s="210"/>
      <c r="T764" s="210"/>
      <c r="U764" s="210"/>
      <c r="V764" s="210"/>
      <c r="W764" s="210"/>
    </row>
    <row r="765" spans="1:25" ht="11.25" hidden="1" customHeight="1" x14ac:dyDescent="0.25">
      <c r="A765" s="100"/>
      <c r="B765" s="153" t="s">
        <v>1242</v>
      </c>
      <c r="C765" s="153" t="s">
        <v>1195</v>
      </c>
      <c r="D765" s="153"/>
      <c r="E765" s="155"/>
      <c r="F765" s="155"/>
      <c r="G765" s="155"/>
      <c r="H765" s="158">
        <v>8000</v>
      </c>
      <c r="I765" s="156"/>
      <c r="J765" s="157"/>
      <c r="K765" s="155">
        <v>8000</v>
      </c>
      <c r="L765" s="155">
        <v>8000</v>
      </c>
      <c r="M765" s="155">
        <f>K765-L765</f>
        <v>0</v>
      </c>
      <c r="N765" s="155">
        <v>8000</v>
      </c>
      <c r="O765" s="436"/>
      <c r="P765" s="155">
        <f>L765-N765</f>
        <v>0</v>
      </c>
      <c r="Q765" s="102"/>
      <c r="R765" s="102"/>
      <c r="S765" s="210"/>
      <c r="T765" s="210"/>
      <c r="U765" s="210"/>
      <c r="V765" s="210"/>
      <c r="W765" s="210"/>
    </row>
    <row r="766" spans="1:25" ht="11.25" hidden="1" customHeight="1" x14ac:dyDescent="0.25">
      <c r="A766" s="100"/>
      <c r="B766" s="153" t="s">
        <v>1240</v>
      </c>
      <c r="C766" s="153" t="s">
        <v>1197</v>
      </c>
      <c r="D766" s="153"/>
      <c r="E766" s="155"/>
      <c r="F766" s="155"/>
      <c r="G766" s="155"/>
      <c r="H766" s="158">
        <v>1000</v>
      </c>
      <c r="I766" s="156"/>
      <c r="J766" s="157"/>
      <c r="K766" s="155">
        <v>1000</v>
      </c>
      <c r="L766" s="155">
        <v>1000</v>
      </c>
      <c r="M766" s="155">
        <f>K766-L766</f>
        <v>0</v>
      </c>
      <c r="N766" s="155">
        <v>1000</v>
      </c>
      <c r="O766" s="436"/>
      <c r="P766" s="155">
        <f>L766-N766</f>
        <v>0</v>
      </c>
      <c r="Q766" s="102"/>
      <c r="R766" s="102"/>
      <c r="S766" s="210"/>
      <c r="T766" s="210"/>
      <c r="U766" s="210"/>
      <c r="V766" s="210"/>
      <c r="W766" s="210"/>
    </row>
    <row r="767" spans="1:25" ht="11.25" hidden="1" customHeight="1" x14ac:dyDescent="0.25">
      <c r="A767" s="100"/>
      <c r="B767" s="394"/>
      <c r="C767" s="394"/>
      <c r="D767" s="394"/>
      <c r="E767" s="390"/>
      <c r="F767" s="390"/>
      <c r="G767" s="390"/>
      <c r="H767" s="391"/>
      <c r="I767" s="392"/>
      <c r="J767" s="393"/>
      <c r="K767" s="390"/>
      <c r="L767" s="390"/>
      <c r="M767" s="390"/>
      <c r="N767" s="390"/>
      <c r="O767" s="436"/>
      <c r="P767" s="390"/>
      <c r="Q767" s="102"/>
      <c r="R767" s="102"/>
      <c r="S767" s="207" t="s">
        <v>1277</v>
      </c>
      <c r="T767" s="210" t="s">
        <v>1278</v>
      </c>
      <c r="U767" s="210" t="s">
        <v>1279</v>
      </c>
      <c r="V767" s="210" t="s">
        <v>1380</v>
      </c>
      <c r="W767" s="210" t="s">
        <v>1381</v>
      </c>
      <c r="X767" s="210" t="s">
        <v>1280</v>
      </c>
      <c r="Y767" s="210" t="s">
        <v>1281</v>
      </c>
    </row>
    <row r="768" spans="1:25" ht="11.25" hidden="1" customHeight="1" x14ac:dyDescent="0.25">
      <c r="A768" s="100"/>
      <c r="B768" s="394" t="s">
        <v>1308</v>
      </c>
      <c r="C768" s="394" t="s">
        <v>1192</v>
      </c>
      <c r="D768" s="394"/>
      <c r="E768" s="390"/>
      <c r="F768" s="390"/>
      <c r="G768" s="390"/>
      <c r="H768" s="391">
        <v>50000</v>
      </c>
      <c r="I768" s="392"/>
      <c r="J768" s="393"/>
      <c r="K768" s="390">
        <v>50000</v>
      </c>
      <c r="L768" s="390">
        <v>50000</v>
      </c>
      <c r="M768" s="390">
        <f>K768-L768</f>
        <v>0</v>
      </c>
      <c r="N768" s="390">
        <v>50000</v>
      </c>
      <c r="O768" s="436"/>
      <c r="P768" s="390">
        <f>L768-N768</f>
        <v>0</v>
      </c>
      <c r="Q768" s="102" t="s">
        <v>1284</v>
      </c>
      <c r="R768" s="102" t="s">
        <v>1287</v>
      </c>
      <c r="S768" s="210" t="s">
        <v>1284</v>
      </c>
      <c r="T768" s="210" t="s">
        <v>1284</v>
      </c>
      <c r="U768" s="210" t="s">
        <v>1284</v>
      </c>
      <c r="V768" s="210" t="s">
        <v>1284</v>
      </c>
      <c r="W768" s="210" t="s">
        <v>1284</v>
      </c>
      <c r="X768" s="210" t="s">
        <v>1284</v>
      </c>
      <c r="Y768" s="210" t="s">
        <v>1284</v>
      </c>
    </row>
    <row r="769" spans="1:25" ht="11.25" hidden="1" customHeight="1" x14ac:dyDescent="0.25">
      <c r="A769" s="100"/>
      <c r="B769" s="394" t="s">
        <v>1313</v>
      </c>
      <c r="C769" s="394" t="s">
        <v>1195</v>
      </c>
      <c r="D769" s="394"/>
      <c r="E769" s="390"/>
      <c r="F769" s="390"/>
      <c r="G769" s="390"/>
      <c r="H769" s="391">
        <v>8000</v>
      </c>
      <c r="I769" s="392"/>
      <c r="J769" s="393"/>
      <c r="K769" s="390">
        <v>8000</v>
      </c>
      <c r="L769" s="390">
        <v>8000</v>
      </c>
      <c r="M769" s="390">
        <f t="shared" ref="M769:M776" si="196">K769-L769</f>
        <v>0</v>
      </c>
      <c r="N769" s="390">
        <v>8000</v>
      </c>
      <c r="O769" s="436"/>
      <c r="P769" s="390">
        <f t="shared" ref="P769:P776" si="197">L769-N769</f>
        <v>0</v>
      </c>
      <c r="Q769" s="102" t="s">
        <v>1284</v>
      </c>
      <c r="R769" s="102" t="s">
        <v>1287</v>
      </c>
      <c r="S769" s="210" t="s">
        <v>1284</v>
      </c>
      <c r="T769" s="210" t="s">
        <v>1284</v>
      </c>
      <c r="U769" s="210" t="s">
        <v>1284</v>
      </c>
      <c r="V769" s="210" t="s">
        <v>1284</v>
      </c>
      <c r="W769" s="210" t="s">
        <v>1284</v>
      </c>
      <c r="X769" s="210" t="s">
        <v>1284</v>
      </c>
      <c r="Y769" s="210" t="s">
        <v>1284</v>
      </c>
    </row>
    <row r="770" spans="1:25" ht="11.25" hidden="1" customHeight="1" x14ac:dyDescent="0.25">
      <c r="A770" s="100"/>
      <c r="B770" s="394" t="s">
        <v>1316</v>
      </c>
      <c r="C770" s="394" t="s">
        <v>1197</v>
      </c>
      <c r="D770" s="394"/>
      <c r="E770" s="390"/>
      <c r="F770" s="390"/>
      <c r="G770" s="390"/>
      <c r="H770" s="391">
        <v>1000</v>
      </c>
      <c r="I770" s="392"/>
      <c r="J770" s="393"/>
      <c r="K770" s="390">
        <v>1000</v>
      </c>
      <c r="L770" s="390">
        <v>1000</v>
      </c>
      <c r="M770" s="390">
        <f t="shared" si="196"/>
        <v>0</v>
      </c>
      <c r="N770" s="390">
        <v>1000</v>
      </c>
      <c r="O770" s="436"/>
      <c r="P770" s="390">
        <f t="shared" si="197"/>
        <v>0</v>
      </c>
      <c r="Q770" s="102" t="s">
        <v>1284</v>
      </c>
      <c r="R770" s="102" t="s">
        <v>1287</v>
      </c>
      <c r="S770" s="210" t="s">
        <v>1284</v>
      </c>
      <c r="T770" s="210" t="s">
        <v>1284</v>
      </c>
      <c r="U770" s="210" t="s">
        <v>1284</v>
      </c>
      <c r="V770" s="210" t="s">
        <v>1284</v>
      </c>
      <c r="W770" s="210" t="s">
        <v>1284</v>
      </c>
      <c r="X770" s="210" t="s">
        <v>1284</v>
      </c>
      <c r="Y770" s="210" t="s">
        <v>1284</v>
      </c>
    </row>
    <row r="771" spans="1:25" ht="11.25" hidden="1" customHeight="1" x14ac:dyDescent="0.25">
      <c r="A771" s="100"/>
      <c r="B771" s="145"/>
      <c r="C771" s="145"/>
      <c r="D771" s="145"/>
      <c r="E771" s="147"/>
      <c r="F771" s="147"/>
      <c r="G771" s="147"/>
      <c r="H771" s="150"/>
      <c r="I771" s="148"/>
      <c r="J771" s="149"/>
      <c r="K771" s="147"/>
      <c r="L771" s="147"/>
      <c r="M771" s="147"/>
      <c r="N771" s="147"/>
      <c r="O771" s="436"/>
      <c r="P771" s="147"/>
      <c r="Q771" s="102"/>
      <c r="R771" s="102"/>
      <c r="S771" s="207" t="s">
        <v>1277</v>
      </c>
      <c r="T771" s="210" t="s">
        <v>1278</v>
      </c>
      <c r="U771" s="210" t="s">
        <v>1279</v>
      </c>
      <c r="V771" s="210" t="s">
        <v>1280</v>
      </c>
      <c r="W771" s="210" t="s">
        <v>1281</v>
      </c>
    </row>
    <row r="772" spans="1:25" ht="11.25" customHeight="1" x14ac:dyDescent="0.25">
      <c r="A772" s="100"/>
      <c r="B772" s="145" t="s">
        <v>1376</v>
      </c>
      <c r="C772" s="145" t="s">
        <v>1192</v>
      </c>
      <c r="D772" s="145"/>
      <c r="E772" s="147"/>
      <c r="F772" s="147"/>
      <c r="G772" s="147"/>
      <c r="H772" s="150"/>
      <c r="I772" s="148"/>
      <c r="J772" s="149"/>
      <c r="K772" s="147">
        <v>100000</v>
      </c>
      <c r="L772" s="147">
        <v>100000</v>
      </c>
      <c r="M772" s="147">
        <f t="shared" si="196"/>
        <v>0</v>
      </c>
      <c r="N772" s="147">
        <v>100000</v>
      </c>
      <c r="O772" s="106">
        <v>44208</v>
      </c>
      <c r="P772" s="147">
        <f t="shared" si="197"/>
        <v>0</v>
      </c>
      <c r="Q772" s="102" t="s">
        <v>1284</v>
      </c>
      <c r="R772" s="102" t="s">
        <v>1397</v>
      </c>
      <c r="S772" s="210" t="s">
        <v>1284</v>
      </c>
      <c r="T772" s="210" t="s">
        <v>1284</v>
      </c>
      <c r="U772" s="210" t="s">
        <v>1284</v>
      </c>
      <c r="V772" s="210" t="s">
        <v>1284</v>
      </c>
      <c r="W772" s="210" t="s">
        <v>1284</v>
      </c>
    </row>
    <row r="773" spans="1:25" ht="11.25" customHeight="1" x14ac:dyDescent="0.25">
      <c r="A773" s="100"/>
      <c r="B773" s="145" t="s">
        <v>1393</v>
      </c>
      <c r="C773" s="145" t="s">
        <v>1379</v>
      </c>
      <c r="D773" s="145"/>
      <c r="E773" s="147"/>
      <c r="F773" s="147"/>
      <c r="G773" s="147"/>
      <c r="H773" s="150"/>
      <c r="I773" s="148"/>
      <c r="J773" s="149"/>
      <c r="K773" s="147">
        <v>10000</v>
      </c>
      <c r="L773" s="147">
        <v>10000</v>
      </c>
      <c r="M773" s="147">
        <f t="shared" si="196"/>
        <v>0</v>
      </c>
      <c r="N773" s="147">
        <v>10000</v>
      </c>
      <c r="O773" s="106">
        <v>44201</v>
      </c>
      <c r="P773" s="147">
        <f t="shared" si="197"/>
        <v>0</v>
      </c>
      <c r="Q773" s="102" t="s">
        <v>1284</v>
      </c>
      <c r="R773" s="102" t="s">
        <v>1397</v>
      </c>
      <c r="S773" s="210" t="s">
        <v>1284</v>
      </c>
      <c r="T773" s="210" t="s">
        <v>1284</v>
      </c>
      <c r="U773" s="210" t="s">
        <v>1284</v>
      </c>
      <c r="V773" s="210" t="s">
        <v>1284</v>
      </c>
      <c r="W773" s="210" t="s">
        <v>1284</v>
      </c>
    </row>
    <row r="774" spans="1:25" ht="11.25" customHeight="1" x14ac:dyDescent="0.25">
      <c r="A774" s="100"/>
      <c r="B774" s="145" t="s">
        <v>1395</v>
      </c>
      <c r="C774" s="145" t="s">
        <v>1197</v>
      </c>
      <c r="D774" s="145"/>
      <c r="E774" s="147"/>
      <c r="F774" s="147"/>
      <c r="G774" s="147"/>
      <c r="H774" s="150"/>
      <c r="I774" s="148"/>
      <c r="J774" s="149"/>
      <c r="K774" s="147">
        <v>1000</v>
      </c>
      <c r="L774" s="147">
        <v>1000</v>
      </c>
      <c r="M774" s="147">
        <f t="shared" si="196"/>
        <v>0</v>
      </c>
      <c r="N774" s="147">
        <v>1000</v>
      </c>
      <c r="O774" s="106">
        <v>44201</v>
      </c>
      <c r="P774" s="147">
        <f t="shared" si="197"/>
        <v>0</v>
      </c>
      <c r="Q774" s="102" t="s">
        <v>1284</v>
      </c>
      <c r="R774" s="102" t="s">
        <v>1397</v>
      </c>
      <c r="S774" s="210" t="s">
        <v>1284</v>
      </c>
      <c r="T774" s="210" t="s">
        <v>1284</v>
      </c>
      <c r="U774" s="210" t="s">
        <v>1284</v>
      </c>
      <c r="V774" s="210" t="s">
        <v>1284</v>
      </c>
      <c r="W774" s="210" t="s">
        <v>1284</v>
      </c>
    </row>
    <row r="775" spans="1:25" ht="11.25" customHeight="1" x14ac:dyDescent="0.25">
      <c r="A775" s="100"/>
      <c r="B775" s="145" t="s">
        <v>1404</v>
      </c>
      <c r="C775" s="145" t="s">
        <v>1405</v>
      </c>
      <c r="D775" s="145"/>
      <c r="E775" s="147"/>
      <c r="F775" s="147"/>
      <c r="G775" s="147"/>
      <c r="H775" s="150"/>
      <c r="I775" s="148"/>
      <c r="J775" s="149"/>
      <c r="K775" s="147">
        <v>5000</v>
      </c>
      <c r="L775" s="147">
        <v>5000</v>
      </c>
      <c r="M775" s="147">
        <f t="shared" si="196"/>
        <v>0</v>
      </c>
      <c r="N775" s="147">
        <v>5000</v>
      </c>
      <c r="O775" s="106">
        <v>44208</v>
      </c>
      <c r="P775" s="147">
        <f t="shared" si="197"/>
        <v>0</v>
      </c>
      <c r="Q775" s="102" t="s">
        <v>1284</v>
      </c>
      <c r="R775" s="102" t="s">
        <v>1397</v>
      </c>
      <c r="S775" s="210" t="s">
        <v>1284</v>
      </c>
      <c r="T775" s="210" t="s">
        <v>1284</v>
      </c>
      <c r="U775" s="210" t="s">
        <v>1284</v>
      </c>
      <c r="V775" s="210" t="s">
        <v>1284</v>
      </c>
      <c r="W775" s="210" t="s">
        <v>1284</v>
      </c>
    </row>
    <row r="776" spans="1:25" ht="11.25" customHeight="1" x14ac:dyDescent="0.25">
      <c r="A776" s="100"/>
      <c r="B776" s="145"/>
      <c r="C776" s="145"/>
      <c r="D776" s="145"/>
      <c r="E776" s="147"/>
      <c r="F776" s="147"/>
      <c r="G776" s="147"/>
      <c r="H776" s="150"/>
      <c r="I776" s="151"/>
      <c r="J776" s="152"/>
      <c r="K776" s="147"/>
      <c r="L776" s="147"/>
      <c r="M776" s="147">
        <f t="shared" si="196"/>
        <v>0</v>
      </c>
      <c r="N776" s="147"/>
      <c r="O776" s="535"/>
      <c r="P776" s="147">
        <f t="shared" si="197"/>
        <v>0</v>
      </c>
      <c r="Q776" s="102"/>
      <c r="R776" s="102"/>
      <c r="S776" s="210"/>
      <c r="T776" s="210"/>
      <c r="U776" s="210"/>
      <c r="V776" s="210"/>
      <c r="W776" s="210"/>
    </row>
    <row r="777" spans="1:25" ht="11.25" customHeight="1" x14ac:dyDescent="0.25">
      <c r="A777" s="115" t="s">
        <v>1137</v>
      </c>
      <c r="B777" s="100"/>
      <c r="C777" s="100"/>
      <c r="D777" s="100"/>
      <c r="E777" s="112"/>
      <c r="F777" s="112"/>
      <c r="G777" s="112">
        <f>SUM(G762:G776)</f>
        <v>0</v>
      </c>
      <c r="H777" s="113">
        <f>SUM(H772:H776)</f>
        <v>0</v>
      </c>
      <c r="I777" s="119"/>
      <c r="J777" s="120"/>
      <c r="K777" s="112">
        <f t="shared" ref="K777:N777" si="198">SUM(K772:K776)</f>
        <v>116000</v>
      </c>
      <c r="L777" s="112">
        <f t="shared" si="198"/>
        <v>116000</v>
      </c>
      <c r="M777" s="112">
        <f t="shared" si="198"/>
        <v>0</v>
      </c>
      <c r="N777" s="112">
        <f t="shared" si="198"/>
        <v>116000</v>
      </c>
      <c r="O777" s="436"/>
      <c r="P777" s="112">
        <f>SUM(P772:P776)</f>
        <v>0</v>
      </c>
      <c r="Q777" s="102"/>
      <c r="R777" s="102"/>
      <c r="S777" s="210"/>
      <c r="T777" s="210"/>
      <c r="U777" s="210"/>
      <c r="V777" s="210"/>
      <c r="W777" s="210"/>
    </row>
    <row r="778" spans="1:25" ht="11.25" customHeight="1" x14ac:dyDescent="0.25">
      <c r="A778" s="100" t="s">
        <v>1138</v>
      </c>
      <c r="B778" s="100"/>
      <c r="C778" s="100"/>
      <c r="D778" s="100"/>
      <c r="E778" s="117"/>
      <c r="F778" s="117"/>
      <c r="G778" s="117"/>
      <c r="H778" s="118"/>
      <c r="I778" s="119"/>
      <c r="J778" s="120"/>
      <c r="K778" s="117"/>
      <c r="L778" s="117"/>
      <c r="M778" s="117"/>
      <c r="N778" s="117"/>
      <c r="O778" s="436"/>
      <c r="P778" s="117"/>
      <c r="Q778" s="102"/>
      <c r="R778" s="102"/>
      <c r="S778" s="210"/>
      <c r="T778" s="210"/>
      <c r="U778" s="210"/>
      <c r="V778" s="210"/>
      <c r="W778" s="210"/>
    </row>
    <row r="779" spans="1:25" ht="11.25" hidden="1" customHeight="1" x14ac:dyDescent="0.25">
      <c r="A779" s="100"/>
      <c r="B779" s="153" t="s">
        <v>1237</v>
      </c>
      <c r="C779" s="153" t="s">
        <v>1218</v>
      </c>
      <c r="D779" s="153"/>
      <c r="E779" s="155"/>
      <c r="F779" s="155"/>
      <c r="G779" s="155"/>
      <c r="H779" s="158">
        <v>10000</v>
      </c>
      <c r="I779" s="156"/>
      <c r="J779" s="157"/>
      <c r="K779" s="155">
        <v>10000</v>
      </c>
      <c r="L779" s="155">
        <v>10000</v>
      </c>
      <c r="M779" s="155">
        <f t="shared" ref="M779:M789" si="199">K779-L779</f>
        <v>0</v>
      </c>
      <c r="N779" s="155">
        <v>10000</v>
      </c>
      <c r="O779" s="436"/>
      <c r="P779" s="155">
        <f t="shared" ref="P779:P789" si="200">L779-N779</f>
        <v>0</v>
      </c>
      <c r="Q779" s="102"/>
      <c r="R779" s="102"/>
      <c r="S779" s="210"/>
      <c r="T779" s="210"/>
      <c r="U779" s="210"/>
      <c r="V779" s="210"/>
      <c r="W779" s="210"/>
    </row>
    <row r="780" spans="1:25" ht="11.25" hidden="1" customHeight="1" x14ac:dyDescent="0.25">
      <c r="A780" s="100"/>
      <c r="B780" s="153" t="s">
        <v>1238</v>
      </c>
      <c r="C780" s="153" t="s">
        <v>1196</v>
      </c>
      <c r="D780" s="153"/>
      <c r="E780" s="155"/>
      <c r="F780" s="155"/>
      <c r="G780" s="155"/>
      <c r="H780" s="158">
        <v>2599</v>
      </c>
      <c r="I780" s="156"/>
      <c r="J780" s="157"/>
      <c r="K780" s="155">
        <v>2599</v>
      </c>
      <c r="L780" s="155">
        <v>2599</v>
      </c>
      <c r="M780" s="155">
        <f t="shared" si="199"/>
        <v>0</v>
      </c>
      <c r="N780" s="155">
        <v>2599</v>
      </c>
      <c r="O780" s="436"/>
      <c r="P780" s="155">
        <f t="shared" si="200"/>
        <v>0</v>
      </c>
      <c r="Q780" s="102"/>
      <c r="R780" s="102"/>
      <c r="S780" s="210"/>
      <c r="T780" s="210"/>
      <c r="U780" s="210"/>
      <c r="V780" s="210"/>
      <c r="W780" s="210"/>
    </row>
    <row r="781" spans="1:25" ht="11.25" hidden="1" customHeight="1" x14ac:dyDescent="0.25">
      <c r="A781" s="100"/>
      <c r="B781" s="153"/>
      <c r="C781" s="153"/>
      <c r="D781" s="153"/>
      <c r="E781" s="155"/>
      <c r="F781" s="155"/>
      <c r="G781" s="155"/>
      <c r="H781" s="158"/>
      <c r="I781" s="156"/>
      <c r="J781" s="157"/>
      <c r="K781" s="155"/>
      <c r="L781" s="155"/>
      <c r="M781" s="155"/>
      <c r="N781" s="155"/>
      <c r="O781" s="436"/>
      <c r="P781" s="155"/>
      <c r="Q781" s="102"/>
      <c r="R781" s="102"/>
      <c r="S781" s="207" t="s">
        <v>1277</v>
      </c>
      <c r="T781" s="210" t="s">
        <v>1278</v>
      </c>
      <c r="U781" s="210" t="s">
        <v>1279</v>
      </c>
      <c r="V781" s="210" t="s">
        <v>1380</v>
      </c>
      <c r="W781" s="210" t="s">
        <v>1381</v>
      </c>
      <c r="X781" s="210" t="s">
        <v>1280</v>
      </c>
      <c r="Y781" s="210" t="s">
        <v>1281</v>
      </c>
    </row>
    <row r="782" spans="1:25" ht="11.25" hidden="1" customHeight="1" x14ac:dyDescent="0.25">
      <c r="A782" s="100"/>
      <c r="B782" s="394" t="s">
        <v>1311</v>
      </c>
      <c r="C782" s="394" t="s">
        <v>1218</v>
      </c>
      <c r="D782" s="394"/>
      <c r="E782" s="390"/>
      <c r="F782" s="390"/>
      <c r="G782" s="390"/>
      <c r="H782" s="391">
        <v>10000</v>
      </c>
      <c r="I782" s="392"/>
      <c r="J782" s="393"/>
      <c r="K782" s="390">
        <v>10000</v>
      </c>
      <c r="L782" s="390">
        <v>10000</v>
      </c>
      <c r="M782" s="390">
        <f>K782-L782</f>
        <v>0</v>
      </c>
      <c r="N782" s="390">
        <v>10000</v>
      </c>
      <c r="O782" s="436"/>
      <c r="P782" s="390">
        <f>L782-N782</f>
        <v>0</v>
      </c>
      <c r="Q782" s="102" t="s">
        <v>1284</v>
      </c>
      <c r="R782" s="102" t="s">
        <v>1287</v>
      </c>
      <c r="S782" s="210" t="s">
        <v>1284</v>
      </c>
      <c r="T782" s="210" t="s">
        <v>1284</v>
      </c>
      <c r="U782" s="210" t="s">
        <v>1284</v>
      </c>
      <c r="V782" s="210" t="s">
        <v>1284</v>
      </c>
      <c r="W782" s="210" t="s">
        <v>1284</v>
      </c>
      <c r="X782" s="210" t="s">
        <v>1284</v>
      </c>
      <c r="Y782" s="210" t="s">
        <v>1284</v>
      </c>
    </row>
    <row r="783" spans="1:25" ht="11.25" hidden="1" customHeight="1" x14ac:dyDescent="0.25">
      <c r="A783" s="100"/>
      <c r="B783" s="394" t="s">
        <v>1315</v>
      </c>
      <c r="C783" s="394" t="s">
        <v>1267</v>
      </c>
      <c r="D783" s="394"/>
      <c r="E783" s="390"/>
      <c r="F783" s="390"/>
      <c r="G783" s="390"/>
      <c r="H783" s="391">
        <v>2000</v>
      </c>
      <c r="I783" s="392"/>
      <c r="J783" s="393"/>
      <c r="K783" s="390">
        <v>2000</v>
      </c>
      <c r="L783" s="390">
        <v>2000</v>
      </c>
      <c r="M783" s="390">
        <f t="shared" si="199"/>
        <v>0</v>
      </c>
      <c r="N783" s="390">
        <v>2000</v>
      </c>
      <c r="O783" s="436"/>
      <c r="P783" s="390">
        <f t="shared" si="200"/>
        <v>0</v>
      </c>
      <c r="Q783" s="102" t="s">
        <v>1284</v>
      </c>
      <c r="R783" s="102" t="s">
        <v>1287</v>
      </c>
      <c r="S783" s="210" t="s">
        <v>1284</v>
      </c>
      <c r="T783" s="210" t="s">
        <v>1284</v>
      </c>
      <c r="U783" s="210" t="s">
        <v>1284</v>
      </c>
      <c r="V783" s="210" t="s">
        <v>1284</v>
      </c>
      <c r="W783" s="210" t="s">
        <v>1284</v>
      </c>
      <c r="X783" s="210" t="s">
        <v>1284</v>
      </c>
      <c r="Y783" s="210" t="s">
        <v>1284</v>
      </c>
    </row>
    <row r="784" spans="1:25" ht="11.25" hidden="1" customHeight="1" x14ac:dyDescent="0.25">
      <c r="A784" s="100"/>
      <c r="B784" s="394" t="s">
        <v>1317</v>
      </c>
      <c r="C784" s="394" t="s">
        <v>1196</v>
      </c>
      <c r="D784" s="394"/>
      <c r="E784" s="390"/>
      <c r="F784" s="390"/>
      <c r="G784" s="390"/>
      <c r="H784" s="391">
        <v>675</v>
      </c>
      <c r="I784" s="392"/>
      <c r="J784" s="393"/>
      <c r="K784" s="390">
        <v>675</v>
      </c>
      <c r="L784" s="390">
        <v>675</v>
      </c>
      <c r="M784" s="390">
        <f t="shared" si="199"/>
        <v>0</v>
      </c>
      <c r="N784" s="390">
        <v>675</v>
      </c>
      <c r="O784" s="436"/>
      <c r="P784" s="390">
        <f t="shared" si="200"/>
        <v>0</v>
      </c>
      <c r="Q784" s="102" t="s">
        <v>1284</v>
      </c>
      <c r="R784" s="102" t="s">
        <v>1288</v>
      </c>
      <c r="S784" s="210" t="s">
        <v>1284</v>
      </c>
      <c r="T784" s="210" t="s">
        <v>1284</v>
      </c>
      <c r="U784" s="210" t="s">
        <v>1284</v>
      </c>
      <c r="V784" s="210" t="s">
        <v>1284</v>
      </c>
      <c r="W784" s="210" t="s">
        <v>1284</v>
      </c>
      <c r="X784" s="210" t="s">
        <v>1285</v>
      </c>
      <c r="Y784" s="210" t="s">
        <v>1284</v>
      </c>
    </row>
    <row r="785" spans="1:23" ht="11.25" hidden="1" customHeight="1" x14ac:dyDescent="0.25">
      <c r="A785" s="100"/>
      <c r="B785" s="145"/>
      <c r="C785" s="145"/>
      <c r="D785" s="145"/>
      <c r="E785" s="147"/>
      <c r="F785" s="147"/>
      <c r="G785" s="147"/>
      <c r="H785" s="150"/>
      <c r="I785" s="148"/>
      <c r="J785" s="149"/>
      <c r="K785" s="147"/>
      <c r="L785" s="147"/>
      <c r="M785" s="147"/>
      <c r="N785" s="147"/>
      <c r="O785" s="436"/>
      <c r="P785" s="147"/>
      <c r="Q785" s="102"/>
      <c r="R785" s="102"/>
      <c r="S785" s="207" t="s">
        <v>1277</v>
      </c>
      <c r="T785" s="210" t="s">
        <v>1278</v>
      </c>
      <c r="U785" s="210" t="s">
        <v>1279</v>
      </c>
      <c r="V785" s="210" t="s">
        <v>1280</v>
      </c>
      <c r="W785" s="210" t="s">
        <v>1281</v>
      </c>
    </row>
    <row r="786" spans="1:23" ht="11.25" customHeight="1" x14ac:dyDescent="0.25">
      <c r="A786" s="100"/>
      <c r="B786" s="145" t="s">
        <v>1378</v>
      </c>
      <c r="C786" s="145" t="s">
        <v>1218</v>
      </c>
      <c r="D786" s="145"/>
      <c r="E786" s="147"/>
      <c r="F786" s="147"/>
      <c r="G786" s="147"/>
      <c r="H786" s="150"/>
      <c r="I786" s="148"/>
      <c r="J786" s="149"/>
      <c r="K786" s="147">
        <v>10000</v>
      </c>
      <c r="L786" s="147">
        <v>10000</v>
      </c>
      <c r="M786" s="147">
        <f t="shared" si="199"/>
        <v>0</v>
      </c>
      <c r="N786" s="147">
        <v>10000</v>
      </c>
      <c r="O786" s="106">
        <v>44201</v>
      </c>
      <c r="P786" s="147">
        <f t="shared" si="200"/>
        <v>0</v>
      </c>
      <c r="Q786" s="102" t="s">
        <v>1284</v>
      </c>
      <c r="R786" s="102" t="s">
        <v>1397</v>
      </c>
      <c r="S786" s="210" t="s">
        <v>1284</v>
      </c>
      <c r="T786" s="210" t="s">
        <v>1284</v>
      </c>
      <c r="U786" s="210" t="s">
        <v>1284</v>
      </c>
      <c r="V786" s="210" t="s">
        <v>1284</v>
      </c>
      <c r="W786" s="210" t="s">
        <v>1284</v>
      </c>
    </row>
    <row r="787" spans="1:23" ht="11.25" customHeight="1" x14ac:dyDescent="0.25">
      <c r="A787" s="100"/>
      <c r="B787" s="145" t="s">
        <v>1394</v>
      </c>
      <c r="C787" s="145" t="s">
        <v>1196</v>
      </c>
      <c r="D787" s="145"/>
      <c r="E787" s="147"/>
      <c r="F787" s="147"/>
      <c r="G787" s="147"/>
      <c r="H787" s="150"/>
      <c r="I787" s="148"/>
      <c r="J787" s="149"/>
      <c r="K787" s="147">
        <v>1400</v>
      </c>
      <c r="L787" s="147">
        <v>1400</v>
      </c>
      <c r="M787" s="147">
        <f t="shared" si="199"/>
        <v>0</v>
      </c>
      <c r="N787" s="147">
        <v>1400</v>
      </c>
      <c r="O787" s="106">
        <v>44201</v>
      </c>
      <c r="P787" s="147">
        <f t="shared" si="200"/>
        <v>0</v>
      </c>
      <c r="Q787" s="102" t="s">
        <v>1284</v>
      </c>
      <c r="R787" s="102" t="s">
        <v>1398</v>
      </c>
      <c r="S787" s="210" t="s">
        <v>1284</v>
      </c>
      <c r="T787" s="210" t="s">
        <v>1284</v>
      </c>
      <c r="U787" s="210" t="s">
        <v>1284</v>
      </c>
      <c r="V787" s="210" t="s">
        <v>1284</v>
      </c>
      <c r="W787" s="210" t="s">
        <v>1284</v>
      </c>
    </row>
    <row r="788" spans="1:23" ht="11.25" customHeight="1" x14ac:dyDescent="0.25">
      <c r="A788" s="100"/>
      <c r="B788" s="145"/>
      <c r="C788" s="145"/>
      <c r="D788" s="145"/>
      <c r="E788" s="147"/>
      <c r="F788" s="147"/>
      <c r="G788" s="147"/>
      <c r="H788" s="150"/>
      <c r="I788" s="148"/>
      <c r="J788" s="149"/>
      <c r="K788" s="147"/>
      <c r="L788" s="147"/>
      <c r="M788" s="147">
        <f t="shared" si="199"/>
        <v>0</v>
      </c>
      <c r="N788" s="147"/>
      <c r="O788" s="436"/>
      <c r="P788" s="147">
        <f t="shared" si="200"/>
        <v>0</v>
      </c>
      <c r="Q788" s="102"/>
      <c r="R788" s="102"/>
      <c r="S788" s="210"/>
      <c r="T788" s="208"/>
      <c r="U788" s="208"/>
      <c r="V788" s="208"/>
      <c r="W788" s="208"/>
    </row>
    <row r="789" spans="1:23" ht="11.25" customHeight="1" x14ac:dyDescent="0.25">
      <c r="A789" s="100"/>
      <c r="B789" s="145"/>
      <c r="C789" s="145"/>
      <c r="D789" s="145"/>
      <c r="E789" s="147"/>
      <c r="F789" s="147"/>
      <c r="G789" s="147"/>
      <c r="H789" s="150"/>
      <c r="I789" s="151"/>
      <c r="J789" s="152"/>
      <c r="K789" s="147"/>
      <c r="L789" s="147"/>
      <c r="M789" s="147">
        <f t="shared" si="199"/>
        <v>0</v>
      </c>
      <c r="N789" s="147"/>
      <c r="O789" s="436"/>
      <c r="P789" s="147">
        <f t="shared" si="200"/>
        <v>0</v>
      </c>
      <c r="Q789" s="102"/>
      <c r="R789" s="102"/>
      <c r="S789" s="210"/>
      <c r="T789" s="208"/>
      <c r="U789" s="208"/>
      <c r="V789" s="208"/>
      <c r="W789" s="208"/>
    </row>
    <row r="790" spans="1:23" ht="11.25" customHeight="1" x14ac:dyDescent="0.25">
      <c r="A790" s="115" t="s">
        <v>1139</v>
      </c>
      <c r="B790" s="100"/>
      <c r="C790" s="100"/>
      <c r="D790" s="100"/>
      <c r="E790" s="112"/>
      <c r="F790" s="112"/>
      <c r="G790" s="112">
        <f>SUM(G779:G789)</f>
        <v>0</v>
      </c>
      <c r="H790" s="113">
        <f>SUM(H786:H789)</f>
        <v>0</v>
      </c>
      <c r="I790" s="119"/>
      <c r="J790" s="120"/>
      <c r="K790" s="112">
        <f t="shared" ref="K790:P790" si="201">SUM(K786:K789)</f>
        <v>11400</v>
      </c>
      <c r="L790" s="112">
        <f t="shared" si="201"/>
        <v>11400</v>
      </c>
      <c r="M790" s="112">
        <f t="shared" si="201"/>
        <v>0</v>
      </c>
      <c r="N790" s="112">
        <f t="shared" si="201"/>
        <v>11400</v>
      </c>
      <c r="O790" s="436"/>
      <c r="P790" s="112">
        <f t="shared" si="201"/>
        <v>0</v>
      </c>
      <c r="Q790" s="102"/>
      <c r="R790" s="102"/>
      <c r="S790" s="210"/>
      <c r="T790" s="208"/>
      <c r="U790" s="208"/>
      <c r="V790" s="208"/>
      <c r="W790" s="208"/>
    </row>
    <row r="791" spans="1:23" ht="11.25" customHeight="1" x14ac:dyDescent="0.25">
      <c r="A791" s="100" t="s">
        <v>1140</v>
      </c>
      <c r="B791" s="100"/>
      <c r="C791" s="100"/>
      <c r="D791" s="100"/>
      <c r="E791" s="117"/>
      <c r="F791" s="117"/>
      <c r="G791" s="117"/>
      <c r="H791" s="118"/>
      <c r="I791" s="119"/>
      <c r="J791" s="120"/>
      <c r="K791" s="117"/>
      <c r="L791" s="117"/>
      <c r="M791" s="117"/>
      <c r="N791" s="117"/>
      <c r="O791" s="436"/>
      <c r="P791" s="117"/>
      <c r="Q791" s="102"/>
      <c r="R791" s="102"/>
      <c r="S791" s="210"/>
      <c r="T791" s="208"/>
      <c r="U791" s="208"/>
      <c r="V791" s="208"/>
      <c r="W791" s="208"/>
    </row>
    <row r="792" spans="1:23" ht="11.25" customHeight="1" x14ac:dyDescent="0.25">
      <c r="A792" s="100"/>
      <c r="B792" s="145"/>
      <c r="C792" s="145"/>
      <c r="D792" s="145"/>
      <c r="E792" s="147"/>
      <c r="F792" s="147"/>
      <c r="G792" s="147"/>
      <c r="H792" s="150"/>
      <c r="I792" s="148"/>
      <c r="J792" s="149"/>
      <c r="K792" s="147"/>
      <c r="L792" s="147"/>
      <c r="M792" s="147">
        <f t="shared" ref="M792:M795" si="202">K792-L792</f>
        <v>0</v>
      </c>
      <c r="N792" s="147"/>
      <c r="O792" s="436"/>
      <c r="P792" s="147">
        <f t="shared" ref="P792:P795" si="203">L792-N792</f>
        <v>0</v>
      </c>
      <c r="Q792" s="102"/>
      <c r="R792" s="102"/>
      <c r="S792" s="210"/>
      <c r="T792" s="208"/>
      <c r="U792" s="208"/>
      <c r="V792" s="208"/>
      <c r="W792" s="208"/>
    </row>
    <row r="793" spans="1:23" ht="11.25" customHeight="1" x14ac:dyDescent="0.25">
      <c r="A793" s="100"/>
      <c r="B793" s="145"/>
      <c r="C793" s="145"/>
      <c r="D793" s="145"/>
      <c r="E793" s="147"/>
      <c r="F793" s="147"/>
      <c r="G793" s="147"/>
      <c r="H793" s="150"/>
      <c r="I793" s="148"/>
      <c r="J793" s="149"/>
      <c r="K793" s="147"/>
      <c r="L793" s="147"/>
      <c r="M793" s="147">
        <f t="shared" si="202"/>
        <v>0</v>
      </c>
      <c r="N793" s="147"/>
      <c r="O793" s="436"/>
      <c r="P793" s="147">
        <f t="shared" si="203"/>
        <v>0</v>
      </c>
      <c r="Q793" s="102"/>
      <c r="R793" s="102"/>
      <c r="S793" s="210"/>
      <c r="T793" s="208"/>
      <c r="U793" s="208"/>
      <c r="V793" s="208"/>
      <c r="W793" s="208"/>
    </row>
    <row r="794" spans="1:23" ht="11.25" customHeight="1" x14ac:dyDescent="0.25">
      <c r="A794" s="100"/>
      <c r="B794" s="145"/>
      <c r="C794" s="145"/>
      <c r="D794" s="145"/>
      <c r="E794" s="147"/>
      <c r="F794" s="147"/>
      <c r="G794" s="147"/>
      <c r="H794" s="150"/>
      <c r="I794" s="148"/>
      <c r="J794" s="149"/>
      <c r="K794" s="147"/>
      <c r="L794" s="147"/>
      <c r="M794" s="147">
        <f t="shared" si="202"/>
        <v>0</v>
      </c>
      <c r="N794" s="147"/>
      <c r="O794" s="436"/>
      <c r="P794" s="147">
        <f t="shared" si="203"/>
        <v>0</v>
      </c>
      <c r="Q794" s="102"/>
      <c r="R794" s="102"/>
      <c r="S794" s="210"/>
      <c r="T794" s="208"/>
      <c r="U794" s="208"/>
      <c r="V794" s="208"/>
      <c r="W794" s="208"/>
    </row>
    <row r="795" spans="1:23" ht="11.25" customHeight="1" x14ac:dyDescent="0.25">
      <c r="A795" s="100"/>
      <c r="B795" s="145"/>
      <c r="C795" s="145"/>
      <c r="D795" s="145"/>
      <c r="E795" s="147"/>
      <c r="F795" s="147"/>
      <c r="G795" s="147"/>
      <c r="H795" s="150"/>
      <c r="I795" s="151"/>
      <c r="J795" s="152"/>
      <c r="K795" s="147"/>
      <c r="L795" s="147"/>
      <c r="M795" s="147">
        <f t="shared" si="202"/>
        <v>0</v>
      </c>
      <c r="N795" s="147"/>
      <c r="O795" s="436"/>
      <c r="P795" s="147">
        <f t="shared" si="203"/>
        <v>0</v>
      </c>
      <c r="Q795" s="102"/>
      <c r="R795" s="536"/>
      <c r="S795" s="210"/>
      <c r="T795" s="208"/>
      <c r="U795" s="208"/>
      <c r="V795" s="208"/>
      <c r="W795" s="208"/>
    </row>
    <row r="796" spans="1:23" ht="11.25" customHeight="1" x14ac:dyDescent="0.25">
      <c r="A796" s="115" t="s">
        <v>1141</v>
      </c>
      <c r="B796" s="100"/>
      <c r="C796" s="100"/>
      <c r="D796" s="100"/>
      <c r="E796" s="112"/>
      <c r="F796" s="112"/>
      <c r="G796" s="112">
        <f>SUM(G792:G795)</f>
        <v>0</v>
      </c>
      <c r="H796" s="113">
        <f>SUM(H792:H795)</f>
        <v>0</v>
      </c>
      <c r="I796" s="119"/>
      <c r="J796" s="120"/>
      <c r="K796" s="112">
        <f>SUM(K792:K795)</f>
        <v>0</v>
      </c>
      <c r="L796" s="112">
        <f>SUM(L792:L795)</f>
        <v>0</v>
      </c>
      <c r="M796" s="112">
        <f t="shared" ref="M796:M809" si="204">K796-L796</f>
        <v>0</v>
      </c>
      <c r="N796" s="112">
        <f>SUM(N792:N795)</f>
        <v>0</v>
      </c>
      <c r="O796" s="436"/>
      <c r="P796" s="112">
        <f>L796-N796</f>
        <v>0</v>
      </c>
      <c r="Q796" s="102"/>
      <c r="R796" s="102"/>
      <c r="S796" s="210"/>
      <c r="T796" s="208"/>
      <c r="U796" s="208"/>
      <c r="V796" s="208"/>
      <c r="W796" s="208"/>
    </row>
    <row r="797" spans="1:23" ht="11.25" customHeight="1" x14ac:dyDescent="0.25">
      <c r="A797" s="100" t="s">
        <v>1142</v>
      </c>
      <c r="B797" s="100"/>
      <c r="C797" s="100"/>
      <c r="D797" s="100"/>
      <c r="E797" s="117"/>
      <c r="F797" s="117"/>
      <c r="G797" s="117"/>
      <c r="H797" s="118"/>
      <c r="I797" s="119"/>
      <c r="J797" s="120"/>
      <c r="K797" s="117"/>
      <c r="L797" s="117"/>
      <c r="M797" s="117"/>
      <c r="N797" s="117"/>
      <c r="O797" s="436"/>
      <c r="P797" s="117"/>
      <c r="Q797" s="102"/>
      <c r="R797" s="102"/>
      <c r="S797" s="210"/>
      <c r="T797" s="208"/>
      <c r="U797" s="208"/>
      <c r="V797" s="208"/>
      <c r="W797" s="208"/>
    </row>
    <row r="798" spans="1:23" ht="11.25" customHeight="1" x14ac:dyDescent="0.25">
      <c r="A798" s="100"/>
      <c r="B798" s="145"/>
      <c r="C798" s="145"/>
      <c r="D798" s="145"/>
      <c r="E798" s="147"/>
      <c r="F798" s="147"/>
      <c r="G798" s="147"/>
      <c r="H798" s="150"/>
      <c r="I798" s="148"/>
      <c r="J798" s="149"/>
      <c r="K798" s="147"/>
      <c r="L798" s="147"/>
      <c r="M798" s="147">
        <f t="shared" ref="M798:M801" si="205">K798-L798</f>
        <v>0</v>
      </c>
      <c r="N798" s="147"/>
      <c r="O798" s="436"/>
      <c r="P798" s="147">
        <f t="shared" ref="P798:P801" si="206">L798-N798</f>
        <v>0</v>
      </c>
      <c r="Q798" s="102"/>
      <c r="R798" s="102"/>
      <c r="S798" s="210"/>
      <c r="T798" s="208"/>
      <c r="U798" s="208"/>
      <c r="V798" s="208"/>
      <c r="W798" s="208"/>
    </row>
    <row r="799" spans="1:23" ht="11.25" customHeight="1" x14ac:dyDescent="0.25">
      <c r="A799" s="100"/>
      <c r="B799" s="145"/>
      <c r="C799" s="145"/>
      <c r="D799" s="145"/>
      <c r="E799" s="147"/>
      <c r="F799" s="147"/>
      <c r="G799" s="147"/>
      <c r="H799" s="150"/>
      <c r="I799" s="148"/>
      <c r="J799" s="149"/>
      <c r="K799" s="147"/>
      <c r="L799" s="147"/>
      <c r="M799" s="147">
        <f t="shared" si="205"/>
        <v>0</v>
      </c>
      <c r="N799" s="147"/>
      <c r="O799" s="436"/>
      <c r="P799" s="147">
        <f t="shared" si="206"/>
        <v>0</v>
      </c>
      <c r="Q799" s="102"/>
      <c r="R799" s="102"/>
      <c r="S799" s="210"/>
      <c r="T799" s="208"/>
      <c r="U799" s="208"/>
      <c r="V799" s="208"/>
      <c r="W799" s="208"/>
    </row>
    <row r="800" spans="1:23" ht="11.25" customHeight="1" x14ac:dyDescent="0.25">
      <c r="A800" s="100"/>
      <c r="B800" s="145"/>
      <c r="C800" s="145"/>
      <c r="D800" s="145"/>
      <c r="E800" s="147"/>
      <c r="F800" s="147"/>
      <c r="G800" s="147"/>
      <c r="H800" s="150"/>
      <c r="I800" s="148"/>
      <c r="J800" s="149"/>
      <c r="K800" s="147"/>
      <c r="L800" s="147"/>
      <c r="M800" s="147">
        <f t="shared" si="205"/>
        <v>0</v>
      </c>
      <c r="N800" s="147"/>
      <c r="O800" s="436"/>
      <c r="P800" s="147">
        <f t="shared" si="206"/>
        <v>0</v>
      </c>
      <c r="Q800" s="102"/>
      <c r="R800" s="102"/>
      <c r="S800" s="210"/>
      <c r="T800" s="208"/>
      <c r="U800" s="208"/>
      <c r="V800" s="208"/>
      <c r="W800" s="208"/>
    </row>
    <row r="801" spans="1:38" ht="11.25" customHeight="1" x14ac:dyDescent="0.25">
      <c r="A801" s="100"/>
      <c r="B801" s="145"/>
      <c r="C801" s="145"/>
      <c r="D801" s="145"/>
      <c r="E801" s="147"/>
      <c r="F801" s="147"/>
      <c r="G801" s="147"/>
      <c r="H801" s="150"/>
      <c r="I801" s="151"/>
      <c r="J801" s="152"/>
      <c r="K801" s="147"/>
      <c r="L801" s="147"/>
      <c r="M801" s="147">
        <f t="shared" si="205"/>
        <v>0</v>
      </c>
      <c r="N801" s="147"/>
      <c r="O801" s="436"/>
      <c r="P801" s="147">
        <f t="shared" si="206"/>
        <v>0</v>
      </c>
      <c r="Q801" s="102"/>
      <c r="R801" s="102"/>
      <c r="S801" s="210"/>
      <c r="T801" s="208"/>
      <c r="U801" s="208"/>
      <c r="V801" s="208"/>
      <c r="W801" s="208"/>
    </row>
    <row r="802" spans="1:38" ht="11.25" customHeight="1" x14ac:dyDescent="0.25">
      <c r="A802" s="115" t="s">
        <v>1143</v>
      </c>
      <c r="B802" s="100"/>
      <c r="C802" s="100"/>
      <c r="D802" s="100"/>
      <c r="E802" s="112"/>
      <c r="F802" s="112"/>
      <c r="G802" s="112">
        <f>SUM(G798:G801)</f>
        <v>0</v>
      </c>
      <c r="H802" s="113">
        <f>SUM(H798:H801)</f>
        <v>0</v>
      </c>
      <c r="I802" s="119"/>
      <c r="J802" s="120"/>
      <c r="K802" s="112">
        <f>SUM(K798:K801)</f>
        <v>0</v>
      </c>
      <c r="L802" s="112">
        <f>SUM(L798:L801)</f>
        <v>0</v>
      </c>
      <c r="M802" s="112">
        <f t="shared" si="204"/>
        <v>0</v>
      </c>
      <c r="N802" s="112">
        <f>SUM(N798:N801)</f>
        <v>0</v>
      </c>
      <c r="O802" s="436"/>
      <c r="P802" s="112">
        <f>L802-N802</f>
        <v>0</v>
      </c>
      <c r="Q802" s="102"/>
      <c r="R802" s="102"/>
      <c r="S802" s="210"/>
    </row>
    <row r="803" spans="1:38" ht="11.25" customHeight="1" x14ac:dyDescent="0.25">
      <c r="A803" s="100" t="s">
        <v>1144</v>
      </c>
      <c r="B803" s="100"/>
      <c r="C803" s="100"/>
      <c r="D803" s="100"/>
      <c r="E803" s="117"/>
      <c r="F803" s="117"/>
      <c r="G803" s="117"/>
      <c r="H803" s="118"/>
      <c r="I803" s="119"/>
      <c r="J803" s="120"/>
      <c r="K803" s="117"/>
      <c r="L803" s="117"/>
      <c r="M803" s="117"/>
      <c r="N803" s="117"/>
      <c r="O803" s="436"/>
      <c r="P803" s="117"/>
      <c r="Q803" s="102"/>
      <c r="R803" s="102"/>
      <c r="S803" s="210"/>
    </row>
    <row r="804" spans="1:38" ht="11.25" customHeight="1" x14ac:dyDescent="0.25">
      <c r="A804" s="100"/>
      <c r="B804" s="145"/>
      <c r="C804" s="145"/>
      <c r="D804" s="145"/>
      <c r="E804" s="147"/>
      <c r="F804" s="147"/>
      <c r="G804" s="147"/>
      <c r="H804" s="150"/>
      <c r="I804" s="148"/>
      <c r="J804" s="149"/>
      <c r="K804" s="147"/>
      <c r="L804" s="147"/>
      <c r="M804" s="147">
        <f t="shared" ref="M804:M807" si="207">K804-L804</f>
        <v>0</v>
      </c>
      <c r="N804" s="147"/>
      <c r="O804" s="436"/>
      <c r="P804" s="147">
        <f t="shared" ref="P804:P807" si="208">L804-N804</f>
        <v>0</v>
      </c>
      <c r="Q804" s="102"/>
      <c r="R804" s="102"/>
      <c r="S804" s="210"/>
    </row>
    <row r="805" spans="1:38" s="101" customFormat="1" ht="11.25" customHeight="1" x14ac:dyDescent="0.25">
      <c r="A805" s="100"/>
      <c r="B805" s="145"/>
      <c r="C805" s="145"/>
      <c r="D805" s="145"/>
      <c r="E805" s="147"/>
      <c r="F805" s="147"/>
      <c r="G805" s="147"/>
      <c r="H805" s="150"/>
      <c r="I805" s="148"/>
      <c r="J805" s="149"/>
      <c r="K805" s="147"/>
      <c r="L805" s="147"/>
      <c r="M805" s="147">
        <f t="shared" si="207"/>
        <v>0</v>
      </c>
      <c r="N805" s="147"/>
      <c r="O805" s="436"/>
      <c r="P805" s="147">
        <f t="shared" si="208"/>
        <v>0</v>
      </c>
      <c r="Q805" s="102"/>
      <c r="R805" s="102"/>
      <c r="S805" s="210"/>
      <c r="T805" s="206"/>
      <c r="U805" s="206"/>
      <c r="V805" s="206"/>
      <c r="W805" s="206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</row>
    <row r="806" spans="1:38" s="101" customFormat="1" ht="11.25" customHeight="1" x14ac:dyDescent="0.25">
      <c r="A806" s="100"/>
      <c r="B806" s="145"/>
      <c r="C806" s="145"/>
      <c r="D806" s="145"/>
      <c r="E806" s="147"/>
      <c r="F806" s="147"/>
      <c r="G806" s="147"/>
      <c r="H806" s="150"/>
      <c r="I806" s="148"/>
      <c r="J806" s="149"/>
      <c r="K806" s="147"/>
      <c r="L806" s="147"/>
      <c r="M806" s="147">
        <f t="shared" si="207"/>
        <v>0</v>
      </c>
      <c r="N806" s="147"/>
      <c r="O806" s="436"/>
      <c r="P806" s="147">
        <f t="shared" si="208"/>
        <v>0</v>
      </c>
      <c r="Q806" s="102"/>
      <c r="R806" s="102"/>
      <c r="S806" s="210"/>
      <c r="T806" s="206"/>
      <c r="U806" s="206"/>
      <c r="V806" s="206"/>
      <c r="W806" s="206"/>
      <c r="X806" s="100"/>
      <c r="Y806" s="100"/>
      <c r="Z806" s="100"/>
      <c r="AA806" s="100"/>
      <c r="AB806" s="100"/>
      <c r="AC806" s="100"/>
    </row>
    <row r="807" spans="1:38" s="101" customFormat="1" ht="11.25" customHeight="1" x14ac:dyDescent="0.25">
      <c r="A807" s="100"/>
      <c r="B807" s="145"/>
      <c r="C807" s="145"/>
      <c r="D807" s="145"/>
      <c r="E807" s="147"/>
      <c r="F807" s="147"/>
      <c r="G807" s="147"/>
      <c r="H807" s="150"/>
      <c r="I807" s="151"/>
      <c r="J807" s="152"/>
      <c r="K807" s="147"/>
      <c r="L807" s="147"/>
      <c r="M807" s="147">
        <f t="shared" si="207"/>
        <v>0</v>
      </c>
      <c r="N807" s="147"/>
      <c r="O807" s="436"/>
      <c r="P807" s="147">
        <f t="shared" si="208"/>
        <v>0</v>
      </c>
      <c r="Q807" s="102"/>
      <c r="R807" s="102"/>
      <c r="S807" s="210"/>
      <c r="T807" s="206"/>
      <c r="U807" s="206"/>
      <c r="V807" s="206"/>
      <c r="W807" s="206"/>
      <c r="X807" s="100"/>
      <c r="Y807" s="100"/>
      <c r="Z807" s="100"/>
      <c r="AA807" s="100"/>
    </row>
    <row r="808" spans="1:38" ht="11.25" customHeight="1" thickBot="1" x14ac:dyDescent="0.3">
      <c r="A808" s="115" t="s">
        <v>1145</v>
      </c>
      <c r="B808" s="100"/>
      <c r="C808" s="100"/>
      <c r="D808" s="100"/>
      <c r="E808" s="112"/>
      <c r="F808" s="112"/>
      <c r="G808" s="112">
        <f>SUM(G804:G807)</f>
        <v>0</v>
      </c>
      <c r="H808" s="113">
        <f>SUM(H804:H807)</f>
        <v>0</v>
      </c>
      <c r="I808" s="119"/>
      <c r="J808" s="120"/>
      <c r="K808" s="112">
        <f>SUM(K804:K807)</f>
        <v>0</v>
      </c>
      <c r="L808" s="112">
        <f>SUM(L804:L807)</f>
        <v>0</v>
      </c>
      <c r="M808" s="112">
        <f t="shared" si="204"/>
        <v>0</v>
      </c>
      <c r="N808" s="112">
        <f>SUM(N804:N807)</f>
        <v>0</v>
      </c>
      <c r="O808" s="436"/>
      <c r="P808" s="112">
        <f>L808-N808</f>
        <v>0</v>
      </c>
      <c r="Q808" s="102"/>
      <c r="R808" s="102"/>
      <c r="S808" s="210"/>
    </row>
    <row r="809" spans="1:38" ht="11.25" customHeight="1" thickTop="1" x14ac:dyDescent="0.25">
      <c r="A809" s="100" t="s">
        <v>1146</v>
      </c>
      <c r="B809" s="100"/>
      <c r="C809" s="100"/>
      <c r="D809" s="100"/>
      <c r="E809" s="125"/>
      <c r="F809" s="125"/>
      <c r="G809" s="125">
        <f>G808+G802+G796+G790+G777+G760+G754+G741+G735+G720+G713+G703+G696</f>
        <v>0</v>
      </c>
      <c r="H809" s="126">
        <f>H808+H802+H796+H790+H777+H760+H754+H741+H735+H720+H713+H703+H696</f>
        <v>0</v>
      </c>
      <c r="I809" s="127"/>
      <c r="J809" s="128"/>
      <c r="K809" s="125">
        <f>K808+K802+K796+K790+K777+K760+K754+K741+K735+K720+K713+K703+K696</f>
        <v>147441.26999999999</v>
      </c>
      <c r="L809" s="125">
        <f>L808+L802+L796+L790+L777+L760+L754+L741+L735+L720+L713+L703+L696</f>
        <v>147441.26999999999</v>
      </c>
      <c r="M809" s="125">
        <f t="shared" si="204"/>
        <v>0</v>
      </c>
      <c r="N809" s="125">
        <f>N808+N802+N796+N790+N777+N760+N754+N741+N735+N720+N713+N703+N696</f>
        <v>147441.26999999999</v>
      </c>
      <c r="O809" s="436"/>
      <c r="P809" s="125">
        <f>L809-N809</f>
        <v>0</v>
      </c>
      <c r="Q809" s="102"/>
      <c r="R809" s="118"/>
      <c r="S809" s="207"/>
      <c r="X809" s="101"/>
      <c r="AA809" s="101"/>
      <c r="AB809" s="101"/>
      <c r="AC809" s="101"/>
      <c r="AD809" s="101"/>
      <c r="AE809" s="101"/>
      <c r="AF809" s="101"/>
      <c r="AG809" s="101"/>
      <c r="AH809" s="101"/>
      <c r="AI809" s="101"/>
      <c r="AJ809" s="101"/>
      <c r="AK809" s="101"/>
      <c r="AL809" s="101"/>
    </row>
    <row r="810" spans="1:38" x14ac:dyDescent="0.25">
      <c r="A810" s="140"/>
      <c r="B810" s="140"/>
      <c r="C810" s="140"/>
      <c r="D810" s="140"/>
      <c r="E810" s="141"/>
      <c r="F810" s="141"/>
      <c r="G810" s="141"/>
      <c r="H810" s="142"/>
      <c r="I810" s="143"/>
      <c r="J810" s="144"/>
      <c r="K810" s="142"/>
      <c r="L810" s="142"/>
      <c r="M810" s="142"/>
      <c r="N810" s="142"/>
      <c r="O810" s="443"/>
      <c r="P810" s="142"/>
      <c r="Q810" s="118"/>
      <c r="R810" s="118"/>
      <c r="S810" s="207"/>
      <c r="X810" s="101"/>
      <c r="Z810" s="101"/>
      <c r="AA810" s="101"/>
      <c r="AB810" s="101"/>
      <c r="AC810" s="101"/>
    </row>
    <row r="811" spans="1:38" x14ac:dyDescent="0.25">
      <c r="A811" s="100"/>
      <c r="B811" s="100"/>
      <c r="C811" s="100"/>
      <c r="D811" s="100"/>
      <c r="E811" s="117"/>
      <c r="F811" s="117"/>
      <c r="G811" s="117"/>
      <c r="H811" s="118"/>
      <c r="I811" s="159"/>
      <c r="J811" s="160"/>
      <c r="K811" s="118"/>
      <c r="L811" s="118"/>
      <c r="M811" s="118"/>
      <c r="N811" s="118"/>
      <c r="O811" s="106"/>
      <c r="P811" s="118"/>
      <c r="Q811" s="118"/>
      <c r="R811" s="118"/>
      <c r="S811" s="207"/>
      <c r="X811" s="101"/>
      <c r="Z811" s="101"/>
      <c r="AA811" s="101"/>
    </row>
    <row r="812" spans="1:38" x14ac:dyDescent="0.25">
      <c r="A812" s="100" t="s">
        <v>1147</v>
      </c>
      <c r="B812" s="100"/>
      <c r="C812" s="100"/>
      <c r="D812" s="100"/>
      <c r="E812" s="117">
        <f t="shared" ref="E812:H813" si="209">E3</f>
        <v>3121650.6299999994</v>
      </c>
      <c r="F812" s="117">
        <f t="shared" si="209"/>
        <v>3285902.3330000001</v>
      </c>
      <c r="G812" s="117">
        <f t="shared" si="209"/>
        <v>3289541.91</v>
      </c>
      <c r="H812" s="118">
        <f t="shared" si="209"/>
        <v>3555765</v>
      </c>
      <c r="I812" s="159"/>
      <c r="J812" s="160"/>
      <c r="K812" s="118">
        <f t="shared" ref="K812:N813" si="210">K3</f>
        <v>3877499.24</v>
      </c>
      <c r="L812" s="118">
        <f t="shared" si="210"/>
        <v>3884125</v>
      </c>
      <c r="M812" s="118">
        <f t="shared" si="210"/>
        <v>-6625.7599999997765</v>
      </c>
      <c r="N812" s="118">
        <f t="shared" si="210"/>
        <v>3807767</v>
      </c>
      <c r="O812" s="106"/>
      <c r="P812" s="118">
        <f>P3</f>
        <v>76358</v>
      </c>
      <c r="Q812" s="118"/>
      <c r="R812" s="118"/>
      <c r="S812" s="207"/>
      <c r="Z812" s="101"/>
    </row>
    <row r="813" spans="1:38" x14ac:dyDescent="0.25">
      <c r="A813" s="100" t="s">
        <v>1185</v>
      </c>
      <c r="B813" s="100"/>
      <c r="C813" s="100"/>
      <c r="D813" s="100"/>
      <c r="E813" s="117">
        <f t="shared" si="209"/>
        <v>3121650.6299999994</v>
      </c>
      <c r="F813" s="117">
        <f t="shared" si="209"/>
        <v>3285902.3330000001</v>
      </c>
      <c r="G813" s="117">
        <f t="shared" si="209"/>
        <v>3289541.91</v>
      </c>
      <c r="H813" s="118">
        <f t="shared" si="209"/>
        <v>3555765</v>
      </c>
      <c r="I813" s="159"/>
      <c r="J813" s="160"/>
      <c r="K813" s="118">
        <f t="shared" si="210"/>
        <v>4024940.5100000002</v>
      </c>
      <c r="L813" s="118">
        <f t="shared" si="210"/>
        <v>4031566.27</v>
      </c>
      <c r="M813" s="118">
        <f t="shared" si="210"/>
        <v>-6625.7599999997765</v>
      </c>
      <c r="N813" s="118">
        <f t="shared" si="210"/>
        <v>3955208.27</v>
      </c>
      <c r="O813" s="106"/>
      <c r="P813" s="118">
        <f>P4</f>
        <v>76358</v>
      </c>
      <c r="Q813" s="118"/>
      <c r="R813" s="118"/>
      <c r="S813" s="207"/>
      <c r="T813" s="208"/>
      <c r="U813" s="208"/>
      <c r="V813" s="208"/>
      <c r="W813" s="208"/>
      <c r="Y813" s="101"/>
      <c r="Z813" s="101"/>
    </row>
    <row r="814" spans="1:38" x14ac:dyDescent="0.25">
      <c r="S814" s="207"/>
      <c r="T814" s="208"/>
      <c r="U814" s="208"/>
      <c r="V814" s="208"/>
      <c r="W814" s="208"/>
      <c r="Y814" s="101"/>
    </row>
    <row r="815" spans="1:38" x14ac:dyDescent="0.25">
      <c r="E815" s="166"/>
      <c r="F815" s="166"/>
      <c r="G815" s="166"/>
      <c r="S815" s="207"/>
      <c r="T815" s="208"/>
      <c r="U815" s="208"/>
      <c r="V815" s="208"/>
      <c r="W815" s="208"/>
      <c r="Y815" s="101"/>
    </row>
    <row r="816" spans="1:38" x14ac:dyDescent="0.2">
      <c r="B816" s="100"/>
      <c r="C816" s="492"/>
      <c r="D816" s="174"/>
      <c r="E816" s="166"/>
      <c r="F816" s="166"/>
      <c r="G816" s="166"/>
      <c r="P816" s="167"/>
      <c r="S816" s="207"/>
      <c r="T816" s="208"/>
      <c r="U816" s="208"/>
      <c r="V816" s="208"/>
      <c r="W816" s="208"/>
      <c r="Y816" s="101"/>
    </row>
    <row r="817" spans="1:4" x14ac:dyDescent="0.25">
      <c r="A817" s="100"/>
      <c r="B817" s="100"/>
      <c r="C817" s="100"/>
      <c r="D817" s="100"/>
    </row>
    <row r="818" spans="1:4" x14ac:dyDescent="0.25">
      <c r="A818" s="100"/>
      <c r="B818" s="100"/>
      <c r="C818" s="100"/>
      <c r="D818" s="100"/>
    </row>
    <row r="819" spans="1:4" x14ac:dyDescent="0.25">
      <c r="A819" s="100"/>
      <c r="B819" s="100"/>
      <c r="C819" s="100"/>
      <c r="D819" s="100"/>
    </row>
    <row r="820" spans="1:4" x14ac:dyDescent="0.25">
      <c r="A820" s="100"/>
      <c r="B820" s="100"/>
      <c r="C820" s="100"/>
      <c r="D820" s="100"/>
    </row>
    <row r="821" spans="1:4" x14ac:dyDescent="0.25">
      <c r="A821" s="100"/>
      <c r="B821" s="100"/>
      <c r="C821" s="100"/>
      <c r="D821" s="100"/>
    </row>
    <row r="822" spans="1:4" x14ac:dyDescent="0.25">
      <c r="A822" s="100"/>
      <c r="B822" s="100"/>
      <c r="C822" s="100"/>
      <c r="D822" s="100"/>
    </row>
    <row r="823" spans="1:4" x14ac:dyDescent="0.25">
      <c r="A823" s="100"/>
      <c r="B823" s="100"/>
      <c r="C823" s="100"/>
      <c r="D823" s="100"/>
    </row>
    <row r="824" spans="1:4" x14ac:dyDescent="0.25">
      <c r="A824" s="100"/>
      <c r="B824" s="100"/>
      <c r="C824" s="100"/>
      <c r="D824" s="100"/>
    </row>
  </sheetData>
  <autoFilter ref="A1:Q1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activeCell="P6" sqref="P6"/>
    </sheetView>
  </sheetViews>
  <sheetFormatPr defaultRowHeight="15" x14ac:dyDescent="0.25"/>
  <cols>
    <col min="1" max="1" width="25.42578125" style="420" customWidth="1"/>
    <col min="4" max="4" width="9.140625" style="448"/>
    <col min="8" max="8" width="9.140625" style="499"/>
  </cols>
  <sheetData>
    <row r="1" spans="1:16" s="421" customFormat="1" ht="46.5" x14ac:dyDescent="0.25">
      <c r="A1" s="422"/>
      <c r="B1" s="424">
        <v>44117</v>
      </c>
      <c r="C1" s="444">
        <v>44145</v>
      </c>
      <c r="D1" s="424">
        <v>44152</v>
      </c>
      <c r="E1" s="444">
        <v>44159</v>
      </c>
      <c r="F1" s="424">
        <v>44166</v>
      </c>
      <c r="G1" s="444">
        <v>44180</v>
      </c>
      <c r="H1" s="424">
        <v>44187</v>
      </c>
      <c r="I1" s="444">
        <v>44194</v>
      </c>
      <c r="J1" s="424">
        <v>44201</v>
      </c>
      <c r="K1" s="444">
        <v>44208</v>
      </c>
      <c r="L1" s="424">
        <v>44215</v>
      </c>
      <c r="M1" s="529"/>
      <c r="N1" s="529"/>
      <c r="O1" s="529"/>
      <c r="P1" s="529"/>
    </row>
    <row r="2" spans="1:16" x14ac:dyDescent="0.25">
      <c r="A2" s="423" t="s">
        <v>1344</v>
      </c>
      <c r="B2" s="426" t="s">
        <v>1355</v>
      </c>
      <c r="C2" s="445" t="s">
        <v>1355</v>
      </c>
      <c r="D2" s="426" t="s">
        <v>1355</v>
      </c>
      <c r="E2" s="445" t="s">
        <v>1355</v>
      </c>
      <c r="F2" s="426" t="s">
        <v>1355</v>
      </c>
      <c r="G2" s="445" t="s">
        <v>1355</v>
      </c>
      <c r="H2" s="426" t="s">
        <v>1355</v>
      </c>
      <c r="I2" s="445" t="s">
        <v>1355</v>
      </c>
      <c r="J2" s="426" t="s">
        <v>1355</v>
      </c>
      <c r="K2" s="445" t="s">
        <v>1355</v>
      </c>
      <c r="L2" s="426"/>
      <c r="M2" s="529"/>
      <c r="N2" s="529"/>
      <c r="O2" s="529"/>
      <c r="P2" s="529"/>
    </row>
    <row r="3" spans="1:16" x14ac:dyDescent="0.25">
      <c r="A3" s="423" t="s">
        <v>1345</v>
      </c>
      <c r="B3" s="426" t="s">
        <v>1363</v>
      </c>
      <c r="C3" s="445" t="s">
        <v>1363</v>
      </c>
      <c r="D3" s="426" t="s">
        <v>1363</v>
      </c>
      <c r="E3" s="445" t="s">
        <v>1363</v>
      </c>
      <c r="F3" s="426" t="s">
        <v>1363</v>
      </c>
      <c r="G3" s="445" t="s">
        <v>1363</v>
      </c>
      <c r="H3" s="426" t="s">
        <v>1371</v>
      </c>
      <c r="I3" s="445" t="s">
        <v>1372</v>
      </c>
      <c r="J3" s="426" t="s">
        <v>1363</v>
      </c>
      <c r="K3" s="445" t="s">
        <v>1363</v>
      </c>
      <c r="L3" s="426"/>
      <c r="M3" s="529"/>
      <c r="N3" s="529"/>
      <c r="O3" s="529"/>
      <c r="P3" s="529"/>
    </row>
    <row r="4" spans="1:16" x14ac:dyDescent="0.25">
      <c r="A4" s="423" t="s">
        <v>1346</v>
      </c>
      <c r="B4" s="426" t="s">
        <v>1355</v>
      </c>
      <c r="C4" s="445" t="s">
        <v>1355</v>
      </c>
      <c r="D4" s="426" t="s">
        <v>1355</v>
      </c>
      <c r="E4" s="445" t="s">
        <v>1355</v>
      </c>
      <c r="F4" s="426" t="s">
        <v>1363</v>
      </c>
      <c r="G4" s="445" t="s">
        <v>1355</v>
      </c>
      <c r="H4" s="426" t="s">
        <v>1355</v>
      </c>
      <c r="I4" s="445" t="s">
        <v>1355</v>
      </c>
      <c r="J4" s="426" t="s">
        <v>1363</v>
      </c>
      <c r="K4" s="445" t="s">
        <v>1355</v>
      </c>
      <c r="L4" s="426"/>
      <c r="M4" s="529"/>
      <c r="N4" s="529"/>
      <c r="O4" s="529"/>
      <c r="P4" s="529"/>
    </row>
    <row r="5" spans="1:16" x14ac:dyDescent="0.25">
      <c r="A5" s="423" t="s">
        <v>1347</v>
      </c>
      <c r="B5" s="426" t="s">
        <v>1355</v>
      </c>
      <c r="C5" s="445" t="s">
        <v>1363</v>
      </c>
      <c r="D5" s="426" t="s">
        <v>1363</v>
      </c>
      <c r="E5" s="445" t="s">
        <v>1363</v>
      </c>
      <c r="F5" s="426" t="s">
        <v>1363</v>
      </c>
      <c r="G5" s="445" t="s">
        <v>1363</v>
      </c>
      <c r="H5" s="426" t="s">
        <v>1363</v>
      </c>
      <c r="I5" s="445" t="s">
        <v>1363</v>
      </c>
      <c r="J5" s="426" t="s">
        <v>1363</v>
      </c>
      <c r="K5" s="445" t="s">
        <v>1363</v>
      </c>
      <c r="L5" s="426"/>
      <c r="M5" s="529"/>
      <c r="N5" s="529"/>
      <c r="O5" s="529"/>
      <c r="P5" s="529"/>
    </row>
    <row r="6" spans="1:16" x14ac:dyDescent="0.25">
      <c r="A6" s="423" t="s">
        <v>1348</v>
      </c>
      <c r="B6" s="426" t="s">
        <v>1356</v>
      </c>
      <c r="C6" s="445" t="s">
        <v>1356</v>
      </c>
      <c r="D6" s="426" t="s">
        <v>1356</v>
      </c>
      <c r="E6" s="445" t="s">
        <v>1356</v>
      </c>
      <c r="F6" s="456"/>
      <c r="G6" s="456"/>
      <c r="H6" s="456"/>
      <c r="I6" s="456"/>
      <c r="J6" s="456"/>
      <c r="K6" s="456"/>
      <c r="L6" s="456"/>
      <c r="M6" s="529"/>
      <c r="N6" s="529"/>
      <c r="O6" s="529"/>
      <c r="P6" s="529"/>
    </row>
    <row r="7" spans="1:16" x14ac:dyDescent="0.25">
      <c r="A7" s="423" t="s">
        <v>1349</v>
      </c>
      <c r="B7" s="426" t="s">
        <v>1363</v>
      </c>
      <c r="C7" s="445" t="s">
        <v>1363</v>
      </c>
      <c r="D7" s="426" t="s">
        <v>1363</v>
      </c>
      <c r="E7" s="445" t="s">
        <v>1363</v>
      </c>
      <c r="F7" s="426" t="s">
        <v>1363</v>
      </c>
      <c r="G7" s="445" t="s">
        <v>1363</v>
      </c>
      <c r="H7" s="426" t="s">
        <v>1363</v>
      </c>
      <c r="I7" s="445" t="s">
        <v>1363</v>
      </c>
      <c r="J7" s="426" t="s">
        <v>1363</v>
      </c>
      <c r="K7" s="445" t="s">
        <v>1363</v>
      </c>
      <c r="L7" s="426"/>
      <c r="M7" s="529"/>
      <c r="N7" s="529"/>
      <c r="O7" s="529"/>
      <c r="P7" s="529"/>
    </row>
    <row r="8" spans="1:16" x14ac:dyDescent="0.25">
      <c r="M8" s="529"/>
      <c r="N8" s="529"/>
      <c r="O8" s="529"/>
      <c r="P8" s="529"/>
    </row>
    <row r="9" spans="1:16" x14ac:dyDescent="0.25">
      <c r="M9" s="529"/>
      <c r="N9" s="529"/>
      <c r="O9" s="529"/>
      <c r="P9" s="529"/>
    </row>
    <row r="10" spans="1:16" x14ac:dyDescent="0.25">
      <c r="A10" s="420" t="s">
        <v>1362</v>
      </c>
    </row>
    <row r="11" spans="1:16" x14ac:dyDescent="0.25">
      <c r="A11" s="420" t="s">
        <v>1352</v>
      </c>
    </row>
    <row r="12" spans="1:16" x14ac:dyDescent="0.25">
      <c r="A12" s="420" t="s">
        <v>1353</v>
      </c>
      <c r="B12" s="419"/>
    </row>
    <row r="13" spans="1:16" x14ac:dyDescent="0.25">
      <c r="A13" s="420" t="s">
        <v>1354</v>
      </c>
      <c r="B13" s="419"/>
    </row>
    <row r="14" spans="1:16" x14ac:dyDescent="0.25">
      <c r="A14" s="420" t="s">
        <v>1351</v>
      </c>
      <c r="B14" s="419"/>
    </row>
    <row r="15" spans="1:16" x14ac:dyDescent="0.25">
      <c r="A15" s="420" t="s">
        <v>1350</v>
      </c>
      <c r="B15" s="455"/>
      <c r="C15" s="455"/>
      <c r="D15" s="455"/>
      <c r="E15" s="455"/>
      <c r="F15" s="455"/>
      <c r="G15" s="455"/>
    </row>
    <row r="16" spans="1:16" x14ac:dyDescent="0.25">
      <c r="B16" s="455"/>
      <c r="C16" s="455"/>
      <c r="D16" s="455"/>
      <c r="E16" s="455"/>
      <c r="F16" s="455"/>
      <c r="G16" s="455"/>
    </row>
    <row r="17" spans="2:7" x14ac:dyDescent="0.25">
      <c r="B17" s="455"/>
      <c r="C17" s="455"/>
      <c r="D17" s="455"/>
      <c r="E17" s="455"/>
      <c r="F17" s="455"/>
      <c r="G17" s="455"/>
    </row>
    <row r="18" spans="2:7" x14ac:dyDescent="0.25">
      <c r="B18" s="455"/>
      <c r="C18" s="455"/>
      <c r="D18" s="455"/>
      <c r="E18" s="455"/>
      <c r="F18" s="455"/>
      <c r="G18" s="455"/>
    </row>
    <row r="19" spans="2:7" x14ac:dyDescent="0.25">
      <c r="B19" s="455"/>
      <c r="C19" s="455"/>
      <c r="D19" s="455"/>
      <c r="E19" s="455"/>
      <c r="F19" s="455"/>
      <c r="G19" s="455"/>
    </row>
    <row r="20" spans="2:7" x14ac:dyDescent="0.25">
      <c r="B20" s="455"/>
      <c r="C20" s="455"/>
      <c r="D20" s="455"/>
      <c r="E20" s="455"/>
      <c r="F20" s="455"/>
      <c r="G20" s="45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3"/>
  <sheetViews>
    <sheetView topLeftCell="B1" zoomScale="120" zoomScaleNormal="120" workbookViewId="0">
      <selection activeCell="J10" sqref="J10:J13"/>
    </sheetView>
  </sheetViews>
  <sheetFormatPr defaultRowHeight="12.75" x14ac:dyDescent="0.25"/>
  <cols>
    <col min="1" max="1" width="42.140625" style="177" bestFit="1" customWidth="1"/>
    <col min="2" max="2" width="11.85546875" style="178" bestFit="1" customWidth="1"/>
    <col min="3" max="3" width="10" style="175" bestFit="1" customWidth="1"/>
    <col min="4" max="4" width="9.7109375" style="177" customWidth="1"/>
    <col min="5" max="5" width="34.7109375" style="177" bestFit="1" customWidth="1"/>
    <col min="6" max="6" width="16.42578125" style="178" bestFit="1" customWidth="1"/>
    <col min="7" max="7" width="14.5703125" style="179" bestFit="1" customWidth="1"/>
    <col min="8" max="8" width="9.140625" style="177" customWidth="1"/>
    <col min="9" max="9" width="9.140625" style="177"/>
    <col min="10" max="10" width="30.7109375" style="177" customWidth="1"/>
    <col min="11" max="11" width="16.42578125" style="178" bestFit="1" customWidth="1"/>
    <col min="12" max="12" width="14.5703125" style="179" bestFit="1" customWidth="1"/>
    <col min="13" max="16384" width="9.140625" style="177"/>
  </cols>
  <sheetData>
    <row r="1" spans="1:11" x14ac:dyDescent="0.25">
      <c r="C1" s="177"/>
    </row>
    <row r="2" spans="1:11" x14ac:dyDescent="0.25">
      <c r="A2" s="175" t="s">
        <v>1256</v>
      </c>
      <c r="B2" s="176" t="s">
        <v>1341</v>
      </c>
      <c r="C2" s="175" t="s">
        <v>1257</v>
      </c>
      <c r="E2" s="175" t="s">
        <v>1256</v>
      </c>
      <c r="F2" s="176" t="s">
        <v>1341</v>
      </c>
      <c r="G2" s="179" t="s">
        <v>1257</v>
      </c>
    </row>
    <row r="3" spans="1:11" x14ac:dyDescent="0.25">
      <c r="A3" s="178" t="s">
        <v>594</v>
      </c>
      <c r="B3" s="178">
        <v>173151</v>
      </c>
      <c r="C3" s="179">
        <f>B3/$B$65</f>
        <v>4.8695850260070617E-2</v>
      </c>
      <c r="E3" s="177" t="s">
        <v>818</v>
      </c>
      <c r="F3" s="178">
        <v>527374</v>
      </c>
      <c r="G3" s="413">
        <v>0.14831520080770241</v>
      </c>
      <c r="H3" s="412">
        <f>H2+G3</f>
        <v>0.14831520080770241</v>
      </c>
    </row>
    <row r="4" spans="1:11" x14ac:dyDescent="0.25">
      <c r="A4" s="178" t="s">
        <v>600</v>
      </c>
      <c r="B4" s="178">
        <v>1800</v>
      </c>
      <c r="C4" s="179">
        <f t="shared" ref="C4:C63" si="0">B4/$B$65</f>
        <v>5.0622018046749429E-4</v>
      </c>
      <c r="E4" s="416" t="s">
        <v>938</v>
      </c>
      <c r="F4" s="178">
        <v>508548</v>
      </c>
      <c r="G4" s="413">
        <v>0.14302070018687962</v>
      </c>
      <c r="H4" s="412">
        <f t="shared" ref="H4:H17" si="1">H3+G4</f>
        <v>0.29133590099458206</v>
      </c>
    </row>
    <row r="5" spans="1:11" x14ac:dyDescent="0.25">
      <c r="A5" s="178" t="s">
        <v>616</v>
      </c>
      <c r="B5" s="178">
        <v>99019</v>
      </c>
      <c r="C5" s="179">
        <f t="shared" si="0"/>
        <v>2.7847453360950458E-2</v>
      </c>
      <c r="E5" s="415" t="s">
        <v>970</v>
      </c>
      <c r="F5" s="178">
        <v>406000</v>
      </c>
      <c r="G5" s="413">
        <v>0.11418077403877928</v>
      </c>
      <c r="H5" s="412">
        <f t="shared" si="1"/>
        <v>0.40551667503336136</v>
      </c>
    </row>
    <row r="6" spans="1:11" x14ac:dyDescent="0.25">
      <c r="A6" s="178" t="s">
        <v>633</v>
      </c>
      <c r="B6" s="178">
        <v>22485</v>
      </c>
      <c r="C6" s="179">
        <f t="shared" si="0"/>
        <v>6.3235337543397835E-3</v>
      </c>
      <c r="E6" s="177" t="s">
        <v>872</v>
      </c>
      <c r="F6" s="178">
        <v>396179</v>
      </c>
      <c r="G6" s="413">
        <v>0.11141878048746191</v>
      </c>
      <c r="H6" s="412">
        <f t="shared" si="1"/>
        <v>0.51693545552082332</v>
      </c>
    </row>
    <row r="7" spans="1:11" hidden="1" x14ac:dyDescent="0.25">
      <c r="A7" s="178" t="s">
        <v>1206</v>
      </c>
      <c r="B7" s="178">
        <v>2966</v>
      </c>
      <c r="C7" s="179">
        <f t="shared" si="0"/>
        <v>8.3413836403699348E-4</v>
      </c>
      <c r="E7" s="177" t="s">
        <v>711</v>
      </c>
      <c r="F7" s="178">
        <v>356226</v>
      </c>
      <c r="G7" s="411"/>
      <c r="H7" s="412">
        <f t="shared" si="1"/>
        <v>0.51693545552082332</v>
      </c>
    </row>
    <row r="8" spans="1:11" x14ac:dyDescent="0.25">
      <c r="A8" s="178" t="s">
        <v>643</v>
      </c>
      <c r="B8" s="178">
        <v>20100</v>
      </c>
      <c r="C8" s="179">
        <f t="shared" si="0"/>
        <v>5.6527920152203539E-3</v>
      </c>
      <c r="E8" s="177" t="s">
        <v>1342</v>
      </c>
      <c r="F8" s="178">
        <v>267348</v>
      </c>
      <c r="G8" s="413">
        <v>7.5187196004235374E-2</v>
      </c>
      <c r="H8" s="412">
        <f t="shared" si="1"/>
        <v>0.59212265152505872</v>
      </c>
    </row>
    <row r="9" spans="1:11" x14ac:dyDescent="0.25">
      <c r="A9" s="178" t="s">
        <v>657</v>
      </c>
      <c r="B9" s="178">
        <v>58573</v>
      </c>
      <c r="C9" s="179">
        <f t="shared" si="0"/>
        <v>1.6472685905845857E-2</v>
      </c>
      <c r="E9" s="177" t="s">
        <v>594</v>
      </c>
      <c r="F9" s="178">
        <v>173151</v>
      </c>
      <c r="G9" s="413">
        <v>4.8695850260070617E-2</v>
      </c>
      <c r="H9" s="412">
        <f t="shared" si="1"/>
        <v>0.64081850178512934</v>
      </c>
    </row>
    <row r="10" spans="1:11" x14ac:dyDescent="0.25">
      <c r="A10" s="178" t="s">
        <v>668</v>
      </c>
      <c r="B10" s="178">
        <v>11204</v>
      </c>
      <c r="C10" s="179">
        <f t="shared" si="0"/>
        <v>3.150939389976559E-3</v>
      </c>
      <c r="E10" s="416" t="s">
        <v>951</v>
      </c>
      <c r="F10" s="178">
        <v>165000</v>
      </c>
      <c r="G10" s="413">
        <v>4.640351654285365E-2</v>
      </c>
      <c r="H10" s="412">
        <f t="shared" si="1"/>
        <v>0.68722201832798302</v>
      </c>
      <c r="J10" s="115" t="s">
        <v>952</v>
      </c>
      <c r="K10" s="178">
        <f>'BudCom Expense worksheet'!N478</f>
        <v>698724</v>
      </c>
    </row>
    <row r="11" spans="1:11" x14ac:dyDescent="0.25">
      <c r="A11" s="178" t="s">
        <v>671</v>
      </c>
      <c r="B11" s="178">
        <v>0</v>
      </c>
      <c r="C11" s="179">
        <f t="shared" si="0"/>
        <v>0</v>
      </c>
      <c r="E11" s="177" t="s">
        <v>616</v>
      </c>
      <c r="F11" s="178">
        <v>99019</v>
      </c>
      <c r="G11" s="413">
        <v>2.7847453360950458E-2</v>
      </c>
      <c r="H11" s="412">
        <f t="shared" si="1"/>
        <v>0.71506947168893342</v>
      </c>
      <c r="J11" s="115" t="s">
        <v>842</v>
      </c>
      <c r="K11" s="178">
        <f>'BudCom Expense worksheet'!N286+'BudCom Expense worksheet'!N312</f>
        <v>561843</v>
      </c>
    </row>
    <row r="12" spans="1:11" x14ac:dyDescent="0.25">
      <c r="A12" s="178" t="s">
        <v>684</v>
      </c>
      <c r="B12" s="178">
        <v>51396</v>
      </c>
      <c r="C12" s="179">
        <f t="shared" si="0"/>
        <v>1.4454273552948522E-2</v>
      </c>
      <c r="E12" s="425" t="s">
        <v>749</v>
      </c>
      <c r="F12" s="178">
        <v>65855</v>
      </c>
      <c r="G12" s="413">
        <v>1.8520627769270468E-2</v>
      </c>
      <c r="H12" s="412">
        <f t="shared" si="1"/>
        <v>0.73359009945820386</v>
      </c>
      <c r="J12" s="115" t="s">
        <v>873</v>
      </c>
      <c r="K12" s="178">
        <f>'BudCom Expense worksheet'!N374</f>
        <v>407377</v>
      </c>
    </row>
    <row r="13" spans="1:11" x14ac:dyDescent="0.25">
      <c r="A13" s="178" t="s">
        <v>690</v>
      </c>
      <c r="B13" s="178">
        <v>24500</v>
      </c>
      <c r="C13" s="179">
        <f t="shared" si="0"/>
        <v>6.8902191230297838E-3</v>
      </c>
      <c r="E13" s="177" t="s">
        <v>696</v>
      </c>
      <c r="F13" s="178">
        <v>60000</v>
      </c>
      <c r="G13" s="413">
        <v>1.6874006015583143E-2</v>
      </c>
      <c r="H13" s="412">
        <f t="shared" si="1"/>
        <v>0.75046410547378706</v>
      </c>
      <c r="J13" s="115" t="s">
        <v>1070</v>
      </c>
      <c r="K13" s="178">
        <f>'BudCom Expense worksheet'!N624</f>
        <v>266634</v>
      </c>
    </row>
    <row r="14" spans="1:11" x14ac:dyDescent="0.25">
      <c r="A14" s="178" t="s">
        <v>696</v>
      </c>
      <c r="B14" s="178">
        <v>60000</v>
      </c>
      <c r="C14" s="179">
        <f t="shared" si="0"/>
        <v>1.6874006015583143E-2</v>
      </c>
      <c r="E14" s="177" t="s">
        <v>657</v>
      </c>
      <c r="F14" s="178">
        <v>58573</v>
      </c>
      <c r="G14" s="413">
        <v>1.6472685905845857E-2</v>
      </c>
      <c r="H14" s="412">
        <f t="shared" si="1"/>
        <v>0.76693679137963289</v>
      </c>
      <c r="J14" s="115" t="s">
        <v>978</v>
      </c>
      <c r="K14" s="178">
        <f>'BudCom Expense worksheet'!N510</f>
        <v>474903</v>
      </c>
    </row>
    <row r="15" spans="1:11" x14ac:dyDescent="0.25">
      <c r="A15" s="178" t="s">
        <v>699</v>
      </c>
      <c r="B15" s="178">
        <v>0</v>
      </c>
      <c r="C15" s="179">
        <f t="shared" si="0"/>
        <v>0</v>
      </c>
      <c r="E15" s="177" t="s">
        <v>684</v>
      </c>
      <c r="F15" s="178">
        <v>51396</v>
      </c>
      <c r="G15" s="413">
        <v>1.4454273552948522E-2</v>
      </c>
      <c r="H15" s="412">
        <f t="shared" si="1"/>
        <v>0.78139106493258137</v>
      </c>
    </row>
    <row r="16" spans="1:11" x14ac:dyDescent="0.25">
      <c r="A16" s="178" t="s">
        <v>711</v>
      </c>
      <c r="B16" s="178">
        <v>356226</v>
      </c>
      <c r="C16" s="179">
        <f t="shared" si="0"/>
        <v>0.10018266111511868</v>
      </c>
      <c r="E16" s="177" t="s">
        <v>773</v>
      </c>
      <c r="F16" s="178">
        <v>35115</v>
      </c>
      <c r="G16" s="413">
        <v>9.8755120206200347E-3</v>
      </c>
      <c r="H16" s="412">
        <f t="shared" si="1"/>
        <v>0.79126657695320135</v>
      </c>
    </row>
    <row r="17" spans="1:11" x14ac:dyDescent="0.25">
      <c r="A17" s="178" t="s">
        <v>725</v>
      </c>
      <c r="B17" s="178">
        <v>3300</v>
      </c>
      <c r="C17" s="179">
        <f t="shared" si="0"/>
        <v>9.2807033085707299E-4</v>
      </c>
      <c r="E17" s="414" t="s">
        <v>1028</v>
      </c>
      <c r="F17" s="178">
        <v>30982</v>
      </c>
      <c r="G17" s="413">
        <v>8.7131742395799502E-3</v>
      </c>
      <c r="H17" s="412">
        <f t="shared" si="1"/>
        <v>0.79997975119278131</v>
      </c>
    </row>
    <row r="18" spans="1:11" x14ac:dyDescent="0.25">
      <c r="A18" s="178" t="s">
        <v>733</v>
      </c>
      <c r="B18" s="178">
        <v>845</v>
      </c>
      <c r="C18" s="179">
        <f t="shared" si="0"/>
        <v>2.3764225138612929E-4</v>
      </c>
      <c r="E18" s="425" t="s">
        <v>759</v>
      </c>
      <c r="F18" s="178">
        <v>27510</v>
      </c>
      <c r="G18" s="179">
        <v>7.7367317581448717E-3</v>
      </c>
    </row>
    <row r="19" spans="1:11" x14ac:dyDescent="0.25">
      <c r="A19" s="178" t="s">
        <v>749</v>
      </c>
      <c r="B19" s="178">
        <v>65855</v>
      </c>
      <c r="C19" s="179">
        <f t="shared" si="0"/>
        <v>1.8520627769270468E-2</v>
      </c>
      <c r="E19" s="177" t="s">
        <v>994</v>
      </c>
      <c r="F19" s="178">
        <v>27000</v>
      </c>
      <c r="G19" s="179">
        <v>7.5933027070124153E-3</v>
      </c>
      <c r="H19" s="100"/>
      <c r="I19" s="100"/>
      <c r="J19" s="100"/>
      <c r="K19" s="100"/>
    </row>
    <row r="20" spans="1:11" x14ac:dyDescent="0.25">
      <c r="A20" s="178" t="s">
        <v>759</v>
      </c>
      <c r="B20" s="178">
        <v>27510</v>
      </c>
      <c r="C20" s="179">
        <f t="shared" si="0"/>
        <v>7.7367317581448717E-3</v>
      </c>
      <c r="E20" s="177" t="s">
        <v>1034</v>
      </c>
      <c r="F20" s="178">
        <v>24739</v>
      </c>
      <c r="G20" s="179">
        <v>6.9574339136585237E-3</v>
      </c>
      <c r="H20" s="100"/>
      <c r="I20" s="100" t="s">
        <v>1390</v>
      </c>
      <c r="J20" s="100"/>
      <c r="K20" s="100"/>
    </row>
    <row r="21" spans="1:11" x14ac:dyDescent="0.25">
      <c r="A21" s="178" t="s">
        <v>768</v>
      </c>
      <c r="B21" s="178">
        <v>23450</v>
      </c>
      <c r="C21" s="179">
        <f t="shared" si="0"/>
        <v>6.5949240177570791E-3</v>
      </c>
      <c r="E21" s="414" t="s">
        <v>1008</v>
      </c>
      <c r="F21" s="178">
        <v>24700</v>
      </c>
      <c r="G21" s="179">
        <v>6.9464658097483948E-3</v>
      </c>
      <c r="H21" s="100"/>
      <c r="I21" s="100"/>
      <c r="J21" s="101" t="s">
        <v>703</v>
      </c>
      <c r="K21" s="100"/>
    </row>
    <row r="22" spans="1:11" x14ac:dyDescent="0.25">
      <c r="A22" s="178" t="s">
        <v>773</v>
      </c>
      <c r="B22" s="178">
        <v>35115</v>
      </c>
      <c r="C22" s="179">
        <f t="shared" si="0"/>
        <v>9.8755120206200347E-3</v>
      </c>
      <c r="E22" s="177" t="s">
        <v>690</v>
      </c>
      <c r="F22" s="178">
        <v>24500</v>
      </c>
      <c r="G22" s="179">
        <v>6.8902191230297838E-3</v>
      </c>
      <c r="H22" s="100"/>
      <c r="I22" s="100"/>
      <c r="J22" s="101" t="s">
        <v>704</v>
      </c>
      <c r="K22" s="100"/>
    </row>
    <row r="23" spans="1:11" x14ac:dyDescent="0.25">
      <c r="A23" s="178" t="s">
        <v>778</v>
      </c>
      <c r="B23" s="178">
        <v>3833</v>
      </c>
      <c r="C23" s="179">
        <f t="shared" si="0"/>
        <v>1.0779677509621698E-3</v>
      </c>
      <c r="E23" s="177" t="s">
        <v>768</v>
      </c>
      <c r="F23" s="178">
        <v>23450</v>
      </c>
      <c r="G23" s="179">
        <v>6.5949240177570791E-3</v>
      </c>
      <c r="H23" s="100"/>
      <c r="I23" s="100"/>
      <c r="J23" s="101" t="s">
        <v>705</v>
      </c>
      <c r="K23" s="100"/>
    </row>
    <row r="24" spans="1:11" x14ac:dyDescent="0.25">
      <c r="A24" s="178" t="s">
        <v>790</v>
      </c>
      <c r="B24" s="178">
        <v>2150</v>
      </c>
      <c r="C24" s="179">
        <f t="shared" si="0"/>
        <v>6.0465188222506264E-4</v>
      </c>
      <c r="E24" s="177" t="s">
        <v>633</v>
      </c>
      <c r="F24" s="178">
        <v>22485</v>
      </c>
      <c r="G24" s="179">
        <v>6.3235337543397835E-3</v>
      </c>
      <c r="H24" s="100"/>
      <c r="I24" s="100"/>
      <c r="J24" s="101" t="s">
        <v>1170</v>
      </c>
      <c r="K24" s="100"/>
    </row>
    <row r="25" spans="1:11" x14ac:dyDescent="0.25">
      <c r="A25" s="178" t="s">
        <v>818</v>
      </c>
      <c r="B25" s="178">
        <v>527374</v>
      </c>
      <c r="C25" s="179">
        <f t="shared" si="0"/>
        <v>0.14831520080770241</v>
      </c>
      <c r="E25" s="415" t="s">
        <v>977</v>
      </c>
      <c r="F25" s="178">
        <v>22000</v>
      </c>
      <c r="G25" s="179">
        <v>6.1871355390471531E-3</v>
      </c>
      <c r="H25" s="100"/>
      <c r="I25" s="100"/>
      <c r="J25" s="101" t="s">
        <v>706</v>
      </c>
      <c r="K25" s="100"/>
    </row>
    <row r="26" spans="1:11" x14ac:dyDescent="0.25">
      <c r="A26" s="178" t="s">
        <v>1207</v>
      </c>
      <c r="B26" s="178">
        <v>7051.1</v>
      </c>
      <c r="C26" s="179">
        <f t="shared" si="0"/>
        <v>1.9830050636079721E-3</v>
      </c>
      <c r="E26" s="177" t="s">
        <v>643</v>
      </c>
      <c r="F26" s="178">
        <v>20100</v>
      </c>
      <c r="G26" s="179">
        <v>5.6527920152203539E-3</v>
      </c>
      <c r="H26" s="100"/>
      <c r="I26" s="100"/>
      <c r="J26" s="101" t="s">
        <v>707</v>
      </c>
      <c r="K26" s="100"/>
    </row>
    <row r="27" spans="1:11" x14ac:dyDescent="0.25">
      <c r="A27" s="178" t="s">
        <v>841</v>
      </c>
      <c r="B27" s="178">
        <v>0</v>
      </c>
      <c r="C27" s="179">
        <f t="shared" si="0"/>
        <v>0</v>
      </c>
      <c r="E27" s="177" t="s">
        <v>1084</v>
      </c>
      <c r="F27" s="178">
        <v>17750</v>
      </c>
      <c r="G27" s="179">
        <v>4.9918934462766804E-3</v>
      </c>
      <c r="H27" s="100"/>
      <c r="I27" s="100"/>
      <c r="J27" s="101" t="s">
        <v>708</v>
      </c>
      <c r="K27" s="100"/>
    </row>
    <row r="28" spans="1:11" x14ac:dyDescent="0.25">
      <c r="A28" s="178" t="s">
        <v>846</v>
      </c>
      <c r="B28" s="178">
        <v>0</v>
      </c>
      <c r="C28" s="179">
        <f t="shared" si="0"/>
        <v>0</v>
      </c>
      <c r="E28" s="416" t="s">
        <v>945</v>
      </c>
      <c r="F28" s="178">
        <v>16550</v>
      </c>
      <c r="G28" s="179">
        <v>4.6544133259650176E-3</v>
      </c>
      <c r="H28" s="100"/>
      <c r="I28" s="100"/>
      <c r="J28" s="101" t="s">
        <v>709</v>
      </c>
      <c r="K28" s="100"/>
    </row>
    <row r="29" spans="1:11" x14ac:dyDescent="0.25">
      <c r="A29" s="178" t="s">
        <v>872</v>
      </c>
      <c r="B29" s="178">
        <v>396179</v>
      </c>
      <c r="C29" s="179">
        <f t="shared" si="0"/>
        <v>0.11141878048746191</v>
      </c>
      <c r="E29" s="177" t="s">
        <v>1227</v>
      </c>
      <c r="F29" s="178">
        <v>15000</v>
      </c>
      <c r="G29" s="179">
        <v>4.2185015038957857E-3</v>
      </c>
      <c r="H29" s="100"/>
      <c r="I29" s="100"/>
      <c r="J29" s="101" t="s">
        <v>710</v>
      </c>
      <c r="K29" s="100"/>
    </row>
    <row r="30" spans="1:11" x14ac:dyDescent="0.25">
      <c r="A30" s="178" t="s">
        <v>877</v>
      </c>
      <c r="B30" s="178">
        <v>0</v>
      </c>
      <c r="C30" s="179">
        <f t="shared" si="0"/>
        <v>0</v>
      </c>
      <c r="E30" s="177" t="s">
        <v>668</v>
      </c>
      <c r="F30" s="178">
        <v>11204</v>
      </c>
      <c r="G30" s="179">
        <v>3.150939389976559E-3</v>
      </c>
      <c r="H30" s="100"/>
      <c r="I30" s="100"/>
      <c r="J30" s="101" t="s">
        <v>1205</v>
      </c>
      <c r="K30" s="100"/>
    </row>
    <row r="31" spans="1:11" x14ac:dyDescent="0.25">
      <c r="A31" s="178" t="s">
        <v>880</v>
      </c>
      <c r="B31" s="178">
        <v>3039</v>
      </c>
      <c r="C31" s="179">
        <f t="shared" si="0"/>
        <v>8.5466840468928626E-4</v>
      </c>
      <c r="E31" s="177" t="s">
        <v>1037</v>
      </c>
      <c r="F31" s="178">
        <v>9000</v>
      </c>
      <c r="G31" s="179">
        <v>2.5311009023374718E-3</v>
      </c>
      <c r="I31" s="100" t="s">
        <v>1391</v>
      </c>
    </row>
    <row r="32" spans="1:11" x14ac:dyDescent="0.25">
      <c r="A32" s="178" t="s">
        <v>883</v>
      </c>
      <c r="B32" s="178">
        <v>0</v>
      </c>
      <c r="C32" s="179">
        <f t="shared" si="0"/>
        <v>0</v>
      </c>
      <c r="E32" s="177" t="s">
        <v>956</v>
      </c>
      <c r="F32" s="178">
        <v>8500</v>
      </c>
      <c r="G32" s="179">
        <v>2.3904841855409455E-3</v>
      </c>
    </row>
    <row r="33" spans="1:7" x14ac:dyDescent="0.25">
      <c r="A33" s="178" t="s">
        <v>1209</v>
      </c>
      <c r="B33" s="178">
        <v>0</v>
      </c>
      <c r="C33" s="179">
        <f t="shared" si="0"/>
        <v>0</v>
      </c>
      <c r="E33" s="177" t="s">
        <v>899</v>
      </c>
      <c r="F33" s="178">
        <v>8076</v>
      </c>
      <c r="G33" s="179">
        <v>2.2712412096974914E-3</v>
      </c>
    </row>
    <row r="34" spans="1:7" x14ac:dyDescent="0.25">
      <c r="A34" s="178" t="s">
        <v>887</v>
      </c>
      <c r="B34" s="178">
        <v>0</v>
      </c>
      <c r="C34" s="179">
        <f t="shared" si="0"/>
        <v>0</v>
      </c>
      <c r="E34" s="414" t="s">
        <v>1001</v>
      </c>
      <c r="F34" s="178">
        <v>7655</v>
      </c>
      <c r="G34" s="179">
        <v>2.1528419341548164E-3</v>
      </c>
    </row>
    <row r="35" spans="1:7" x14ac:dyDescent="0.25">
      <c r="A35" s="178" t="s">
        <v>890</v>
      </c>
      <c r="B35" s="178">
        <v>0</v>
      </c>
      <c r="C35" s="179">
        <f t="shared" si="0"/>
        <v>0</v>
      </c>
      <c r="E35" s="177" t="s">
        <v>1207</v>
      </c>
      <c r="F35" s="178">
        <v>7051.1</v>
      </c>
      <c r="G35" s="179">
        <v>1.9830050636079721E-3</v>
      </c>
    </row>
    <row r="36" spans="1:7" x14ac:dyDescent="0.25">
      <c r="A36" s="178" t="s">
        <v>899</v>
      </c>
      <c r="B36" s="178">
        <v>8076</v>
      </c>
      <c r="C36" s="179">
        <f t="shared" si="0"/>
        <v>2.2712412096974914E-3</v>
      </c>
      <c r="E36" s="415" t="s">
        <v>973</v>
      </c>
      <c r="F36" s="178">
        <v>7000</v>
      </c>
      <c r="G36" s="179">
        <v>1.968634035151367E-3</v>
      </c>
    </row>
    <row r="37" spans="1:7" x14ac:dyDescent="0.25">
      <c r="A37" s="178" t="s">
        <v>905</v>
      </c>
      <c r="B37" s="178">
        <v>0</v>
      </c>
      <c r="C37" s="179">
        <f t="shared" si="0"/>
        <v>0</v>
      </c>
      <c r="E37" s="177" t="s">
        <v>1098</v>
      </c>
      <c r="F37" s="178">
        <v>4555</v>
      </c>
      <c r="G37" s="179">
        <v>1.2810182900163537E-3</v>
      </c>
    </row>
    <row r="38" spans="1:7" x14ac:dyDescent="0.25">
      <c r="A38" s="178" t="s">
        <v>912</v>
      </c>
      <c r="B38" s="178">
        <v>0</v>
      </c>
      <c r="C38" s="179">
        <f t="shared" si="0"/>
        <v>0</v>
      </c>
      <c r="E38" s="177" t="s">
        <v>1074</v>
      </c>
      <c r="F38" s="178">
        <v>4533</v>
      </c>
      <c r="G38" s="179">
        <v>1.2748311544773065E-3</v>
      </c>
    </row>
    <row r="39" spans="1:7" x14ac:dyDescent="0.25">
      <c r="A39" s="178" t="s">
        <v>938</v>
      </c>
      <c r="B39" s="178">
        <v>508548</v>
      </c>
      <c r="C39" s="179">
        <f t="shared" si="0"/>
        <v>0.14302070018687962</v>
      </c>
      <c r="E39" s="177" t="s">
        <v>778</v>
      </c>
      <c r="F39" s="178">
        <v>3833</v>
      </c>
      <c r="G39" s="179">
        <v>1.0779677509621698E-3</v>
      </c>
    </row>
    <row r="40" spans="1:7" x14ac:dyDescent="0.25">
      <c r="A40" s="178" t="s">
        <v>945</v>
      </c>
      <c r="B40" s="178">
        <v>16550</v>
      </c>
      <c r="C40" s="179">
        <f t="shared" si="0"/>
        <v>4.6544133259650176E-3</v>
      </c>
      <c r="E40" s="177" t="s">
        <v>725</v>
      </c>
      <c r="F40" s="178">
        <v>3300</v>
      </c>
      <c r="G40" s="179">
        <v>9.2807033085707299E-4</v>
      </c>
    </row>
    <row r="41" spans="1:7" x14ac:dyDescent="0.25">
      <c r="A41" s="178" t="s">
        <v>951</v>
      </c>
      <c r="B41" s="178">
        <v>165000</v>
      </c>
      <c r="C41" s="179">
        <f t="shared" si="0"/>
        <v>4.640351654285365E-2</v>
      </c>
      <c r="E41" s="177" t="s">
        <v>880</v>
      </c>
      <c r="F41" s="178">
        <v>3039</v>
      </c>
      <c r="G41" s="179">
        <v>8.5466840468928626E-4</v>
      </c>
    </row>
    <row r="42" spans="1:7" x14ac:dyDescent="0.25">
      <c r="A42" s="178" t="s">
        <v>956</v>
      </c>
      <c r="B42" s="178">
        <v>8500</v>
      </c>
      <c r="C42" s="179">
        <f t="shared" si="0"/>
        <v>2.3904841855409455E-3</v>
      </c>
      <c r="E42" s="177" t="s">
        <v>1206</v>
      </c>
      <c r="F42" s="178">
        <v>2966</v>
      </c>
      <c r="G42" s="179">
        <v>8.3413836403699348E-4</v>
      </c>
    </row>
    <row r="43" spans="1:7" x14ac:dyDescent="0.25">
      <c r="A43" s="178" t="s">
        <v>961</v>
      </c>
      <c r="B43" s="178">
        <v>134</v>
      </c>
      <c r="C43" s="179">
        <f t="shared" si="0"/>
        <v>3.7685280101469019E-5</v>
      </c>
      <c r="E43" s="177" t="s">
        <v>790</v>
      </c>
      <c r="F43" s="178">
        <v>2150</v>
      </c>
      <c r="G43" s="179">
        <v>6.0465188222506264E-4</v>
      </c>
    </row>
    <row r="44" spans="1:7" x14ac:dyDescent="0.25">
      <c r="A44" s="178" t="s">
        <v>970</v>
      </c>
      <c r="B44" s="178">
        <v>406000</v>
      </c>
      <c r="C44" s="179">
        <f t="shared" si="0"/>
        <v>0.11418077403877928</v>
      </c>
      <c r="E44" s="177" t="s">
        <v>600</v>
      </c>
      <c r="F44" s="178">
        <v>1800</v>
      </c>
      <c r="G44" s="179">
        <v>5.0622018046749429E-4</v>
      </c>
    </row>
    <row r="45" spans="1:7" x14ac:dyDescent="0.25">
      <c r="A45" s="178" t="s">
        <v>973</v>
      </c>
      <c r="B45" s="178">
        <v>7000</v>
      </c>
      <c r="C45" s="179">
        <f t="shared" si="0"/>
        <v>1.968634035151367E-3</v>
      </c>
      <c r="E45" s="177" t="s">
        <v>1119</v>
      </c>
      <c r="F45" s="178">
        <v>1500</v>
      </c>
      <c r="G45" s="179">
        <v>4.2185015038957859E-4</v>
      </c>
    </row>
    <row r="46" spans="1:7" x14ac:dyDescent="0.25">
      <c r="A46" s="178" t="s">
        <v>977</v>
      </c>
      <c r="B46" s="178">
        <v>22000</v>
      </c>
      <c r="C46" s="179">
        <f t="shared" si="0"/>
        <v>6.1871355390471531E-3</v>
      </c>
      <c r="E46" s="177" t="s">
        <v>1108</v>
      </c>
      <c r="F46" s="178">
        <v>1110</v>
      </c>
      <c r="G46" s="179">
        <v>3.1216911128828815E-4</v>
      </c>
    </row>
    <row r="47" spans="1:7" x14ac:dyDescent="0.25">
      <c r="A47" s="178" t="s">
        <v>986</v>
      </c>
      <c r="B47" s="178">
        <v>844</v>
      </c>
      <c r="C47" s="179">
        <f t="shared" si="0"/>
        <v>2.3736101795253625E-4</v>
      </c>
      <c r="E47" s="177" t="s">
        <v>733</v>
      </c>
      <c r="F47" s="178">
        <v>845</v>
      </c>
      <c r="G47" s="179">
        <v>2.3764225138612929E-4</v>
      </c>
    </row>
    <row r="48" spans="1:7" x14ac:dyDescent="0.25">
      <c r="A48" s="178" t="s">
        <v>989</v>
      </c>
      <c r="B48" s="178">
        <v>120</v>
      </c>
      <c r="C48" s="179">
        <f t="shared" si="0"/>
        <v>3.3748012031166288E-5</v>
      </c>
      <c r="E48" s="177" t="s">
        <v>986</v>
      </c>
      <c r="F48" s="178">
        <v>844</v>
      </c>
      <c r="G48" s="179">
        <v>2.3736101795253625E-4</v>
      </c>
    </row>
    <row r="49" spans="1:7" x14ac:dyDescent="0.25">
      <c r="A49" s="178" t="s">
        <v>994</v>
      </c>
      <c r="B49" s="178">
        <v>27000</v>
      </c>
      <c r="C49" s="179">
        <f t="shared" si="0"/>
        <v>7.5933027070124153E-3</v>
      </c>
      <c r="E49" s="177" t="s">
        <v>961</v>
      </c>
      <c r="F49" s="178">
        <v>134</v>
      </c>
      <c r="G49" s="179">
        <v>3.7685280101469019E-5</v>
      </c>
    </row>
    <row r="50" spans="1:7" x14ac:dyDescent="0.25">
      <c r="A50" s="178" t="s">
        <v>1001</v>
      </c>
      <c r="B50" s="178">
        <v>7655</v>
      </c>
      <c r="C50" s="179">
        <f t="shared" si="0"/>
        <v>2.1528419341548164E-3</v>
      </c>
      <c r="E50" s="177" t="s">
        <v>989</v>
      </c>
      <c r="F50" s="178">
        <v>120</v>
      </c>
      <c r="G50" s="179">
        <v>3.3748012031166288E-5</v>
      </c>
    </row>
    <row r="51" spans="1:7" x14ac:dyDescent="0.25">
      <c r="A51" s="178" t="s">
        <v>1008</v>
      </c>
      <c r="B51" s="178">
        <v>24700</v>
      </c>
      <c r="C51" s="179">
        <f t="shared" si="0"/>
        <v>6.9464658097483948E-3</v>
      </c>
      <c r="E51" s="177" t="s">
        <v>671</v>
      </c>
      <c r="F51" s="178">
        <v>0</v>
      </c>
      <c r="G51" s="179">
        <v>0</v>
      </c>
    </row>
    <row r="52" spans="1:7" x14ac:dyDescent="0.25">
      <c r="A52" s="178" t="s">
        <v>1028</v>
      </c>
      <c r="B52" s="178">
        <v>30982</v>
      </c>
      <c r="C52" s="179">
        <f t="shared" si="0"/>
        <v>8.7131742395799502E-3</v>
      </c>
      <c r="E52" s="177" t="s">
        <v>699</v>
      </c>
      <c r="F52" s="178">
        <v>0</v>
      </c>
      <c r="G52" s="179">
        <v>0</v>
      </c>
    </row>
    <row r="53" spans="1:7" x14ac:dyDescent="0.25">
      <c r="A53" s="178" t="s">
        <v>1034</v>
      </c>
      <c r="B53" s="178">
        <v>24739</v>
      </c>
      <c r="C53" s="179">
        <f t="shared" si="0"/>
        <v>6.9574339136585237E-3</v>
      </c>
      <c r="E53" s="177" t="s">
        <v>841</v>
      </c>
      <c r="F53" s="178">
        <v>0</v>
      </c>
      <c r="G53" s="179">
        <v>0</v>
      </c>
    </row>
    <row r="54" spans="1:7" x14ac:dyDescent="0.25">
      <c r="A54" s="178" t="s">
        <v>1037</v>
      </c>
      <c r="B54" s="178">
        <v>9000</v>
      </c>
      <c r="C54" s="179">
        <f t="shared" si="0"/>
        <v>2.5311009023374718E-3</v>
      </c>
      <c r="E54" s="177" t="s">
        <v>846</v>
      </c>
      <c r="F54" s="178">
        <v>0</v>
      </c>
      <c r="G54" s="179">
        <v>0</v>
      </c>
    </row>
    <row r="55" spans="1:7" x14ac:dyDescent="0.25">
      <c r="A55" s="178" t="s">
        <v>1342</v>
      </c>
      <c r="B55" s="178">
        <v>267348</v>
      </c>
      <c r="C55" s="179">
        <f t="shared" si="0"/>
        <v>7.5187196004235374E-2</v>
      </c>
      <c r="E55" s="177" t="s">
        <v>877</v>
      </c>
      <c r="F55" s="178">
        <v>0</v>
      </c>
      <c r="G55" s="179">
        <v>0</v>
      </c>
    </row>
    <row r="56" spans="1:7" x14ac:dyDescent="0.25">
      <c r="A56" s="178" t="s">
        <v>1074</v>
      </c>
      <c r="B56" s="178">
        <v>4533</v>
      </c>
      <c r="C56" s="179">
        <f t="shared" si="0"/>
        <v>1.2748311544773065E-3</v>
      </c>
      <c r="E56" s="177" t="s">
        <v>883</v>
      </c>
      <c r="F56" s="178">
        <v>0</v>
      </c>
      <c r="G56" s="179">
        <v>0</v>
      </c>
    </row>
    <row r="57" spans="1:7" x14ac:dyDescent="0.25">
      <c r="A57" s="178" t="s">
        <v>1084</v>
      </c>
      <c r="B57" s="178">
        <v>17750</v>
      </c>
      <c r="C57" s="179">
        <f t="shared" si="0"/>
        <v>4.9918934462766804E-3</v>
      </c>
      <c r="E57" s="177" t="s">
        <v>1209</v>
      </c>
      <c r="F57" s="178">
        <v>0</v>
      </c>
      <c r="G57" s="179">
        <v>0</v>
      </c>
    </row>
    <row r="58" spans="1:7" x14ac:dyDescent="0.25">
      <c r="A58" s="178" t="s">
        <v>1098</v>
      </c>
      <c r="B58" s="178">
        <v>4555</v>
      </c>
      <c r="C58" s="179">
        <f t="shared" si="0"/>
        <v>1.2810182900163537E-3</v>
      </c>
      <c r="E58" s="177" t="s">
        <v>887</v>
      </c>
      <c r="F58" s="178">
        <v>0</v>
      </c>
      <c r="G58" s="179">
        <v>0</v>
      </c>
    </row>
    <row r="59" spans="1:7" x14ac:dyDescent="0.25">
      <c r="A59" s="178" t="s">
        <v>1227</v>
      </c>
      <c r="B59" s="178">
        <v>15000</v>
      </c>
      <c r="C59" s="179">
        <f t="shared" si="0"/>
        <v>4.2185015038957857E-3</v>
      </c>
      <c r="E59" s="177" t="s">
        <v>890</v>
      </c>
      <c r="F59" s="178">
        <v>0</v>
      </c>
      <c r="G59" s="179">
        <v>0</v>
      </c>
    </row>
    <row r="60" spans="1:7" x14ac:dyDescent="0.25">
      <c r="A60" s="178" t="s">
        <v>1108</v>
      </c>
      <c r="B60" s="178">
        <v>1110</v>
      </c>
      <c r="C60" s="179">
        <f t="shared" si="0"/>
        <v>3.1216911128828815E-4</v>
      </c>
      <c r="E60" s="177" t="s">
        <v>905</v>
      </c>
      <c r="F60" s="178">
        <v>0</v>
      </c>
      <c r="G60" s="179">
        <v>0</v>
      </c>
    </row>
    <row r="61" spans="1:7" x14ac:dyDescent="0.25">
      <c r="A61" s="178" t="s">
        <v>1113</v>
      </c>
      <c r="B61" s="178">
        <v>0</v>
      </c>
      <c r="C61" s="179">
        <f t="shared" si="0"/>
        <v>0</v>
      </c>
      <c r="E61" s="177" t="s">
        <v>912</v>
      </c>
      <c r="F61" s="178">
        <v>0</v>
      </c>
      <c r="G61" s="179">
        <v>0</v>
      </c>
    </row>
    <row r="62" spans="1:7" x14ac:dyDescent="0.25">
      <c r="A62" s="178" t="s">
        <v>1116</v>
      </c>
      <c r="B62" s="178">
        <v>0</v>
      </c>
      <c r="C62" s="179">
        <f t="shared" si="0"/>
        <v>0</v>
      </c>
      <c r="E62" s="177" t="s">
        <v>1113</v>
      </c>
      <c r="F62" s="178">
        <v>0</v>
      </c>
      <c r="G62" s="179">
        <v>0</v>
      </c>
    </row>
    <row r="63" spans="1:7" x14ac:dyDescent="0.25">
      <c r="A63" s="178" t="s">
        <v>1119</v>
      </c>
      <c r="B63" s="178">
        <v>1500</v>
      </c>
      <c r="C63" s="179">
        <f t="shared" si="0"/>
        <v>4.2185015038957859E-4</v>
      </c>
      <c r="E63" s="177" t="s">
        <v>1116</v>
      </c>
      <c r="F63" s="178">
        <v>0</v>
      </c>
      <c r="G63" s="179">
        <v>0</v>
      </c>
    </row>
    <row r="64" spans="1:7" x14ac:dyDescent="0.25">
      <c r="B64" s="177"/>
    </row>
    <row r="65" spans="1:2" x14ac:dyDescent="0.25">
      <c r="A65" s="180" t="s">
        <v>1343</v>
      </c>
      <c r="B65" s="178">
        <v>3555765</v>
      </c>
    </row>
    <row r="66" spans="1:2" x14ac:dyDescent="0.25">
      <c r="B66" s="177"/>
    </row>
    <row r="67" spans="1:2" x14ac:dyDescent="0.25">
      <c r="B67" s="177"/>
    </row>
    <row r="68" spans="1:2" x14ac:dyDescent="0.25">
      <c r="B68" s="177"/>
    </row>
    <row r="69" spans="1:2" x14ac:dyDescent="0.25">
      <c r="B69" s="177"/>
    </row>
    <row r="70" spans="1:2" x14ac:dyDescent="0.25">
      <c r="B70" s="177"/>
    </row>
    <row r="71" spans="1:2" x14ac:dyDescent="0.25">
      <c r="B71" s="177"/>
    </row>
    <row r="72" spans="1:2" x14ac:dyDescent="0.25">
      <c r="B72" s="177"/>
    </row>
    <row r="73" spans="1:2" x14ac:dyDescent="0.25">
      <c r="B73" s="177"/>
    </row>
    <row r="74" spans="1:2" x14ac:dyDescent="0.25">
      <c r="B74" s="177"/>
    </row>
    <row r="75" spans="1:2" x14ac:dyDescent="0.25">
      <c r="B75" s="177"/>
    </row>
    <row r="76" spans="1:2" x14ac:dyDescent="0.25">
      <c r="B76" s="177"/>
    </row>
    <row r="77" spans="1:2" x14ac:dyDescent="0.25">
      <c r="B77" s="177"/>
    </row>
    <row r="78" spans="1:2" x14ac:dyDescent="0.25">
      <c r="B78" s="177"/>
    </row>
    <row r="79" spans="1:2" x14ac:dyDescent="0.25">
      <c r="B79" s="177"/>
    </row>
    <row r="80" spans="1:2" x14ac:dyDescent="0.25">
      <c r="B80" s="177"/>
    </row>
    <row r="81" spans="2:2" x14ac:dyDescent="0.25">
      <c r="B81" s="177"/>
    </row>
    <row r="82" spans="2:2" x14ac:dyDescent="0.25">
      <c r="B82" s="177"/>
    </row>
    <row r="83" spans="2:2" x14ac:dyDescent="0.25">
      <c r="B83" s="177"/>
    </row>
    <row r="84" spans="2:2" x14ac:dyDescent="0.25">
      <c r="B84" s="177"/>
    </row>
    <row r="85" spans="2:2" x14ac:dyDescent="0.25">
      <c r="B85" s="177"/>
    </row>
    <row r="86" spans="2:2" x14ac:dyDescent="0.25">
      <c r="B86" s="177"/>
    </row>
    <row r="87" spans="2:2" x14ac:dyDescent="0.25">
      <c r="B87" s="177"/>
    </row>
    <row r="88" spans="2:2" x14ac:dyDescent="0.25">
      <c r="B88" s="177"/>
    </row>
    <row r="89" spans="2:2" x14ac:dyDescent="0.25">
      <c r="B89" s="177"/>
    </row>
    <row r="90" spans="2:2" x14ac:dyDescent="0.25">
      <c r="B90" s="177"/>
    </row>
    <row r="91" spans="2:2" x14ac:dyDescent="0.25">
      <c r="B91" s="177"/>
    </row>
    <row r="92" spans="2:2" x14ac:dyDescent="0.25">
      <c r="B92" s="177"/>
    </row>
    <row r="93" spans="2:2" x14ac:dyDescent="0.25">
      <c r="B93" s="177"/>
    </row>
    <row r="94" spans="2:2" x14ac:dyDescent="0.25">
      <c r="B94" s="177"/>
    </row>
    <row r="95" spans="2:2" x14ac:dyDescent="0.25">
      <c r="B95" s="177"/>
    </row>
    <row r="96" spans="2:2" x14ac:dyDescent="0.25">
      <c r="B96" s="177"/>
    </row>
    <row r="97" spans="2:2" x14ac:dyDescent="0.25">
      <c r="B97" s="177"/>
    </row>
    <row r="98" spans="2:2" x14ac:dyDescent="0.25">
      <c r="B98" s="177"/>
    </row>
    <row r="99" spans="2:2" x14ac:dyDescent="0.25">
      <c r="B99" s="177"/>
    </row>
    <row r="100" spans="2:2" x14ac:dyDescent="0.25">
      <c r="B100" s="177"/>
    </row>
    <row r="101" spans="2:2" x14ac:dyDescent="0.25">
      <c r="B101" s="177"/>
    </row>
    <row r="102" spans="2:2" x14ac:dyDescent="0.25">
      <c r="B102" s="177"/>
    </row>
    <row r="103" spans="2:2" x14ac:dyDescent="0.25">
      <c r="B103" s="177"/>
    </row>
    <row r="104" spans="2:2" x14ac:dyDescent="0.25">
      <c r="B104" s="177"/>
    </row>
    <row r="105" spans="2:2" x14ac:dyDescent="0.25">
      <c r="B105" s="177"/>
    </row>
    <row r="106" spans="2:2" x14ac:dyDescent="0.25">
      <c r="B106" s="177"/>
    </row>
    <row r="107" spans="2:2" x14ac:dyDescent="0.25">
      <c r="B107" s="177"/>
    </row>
    <row r="108" spans="2:2" x14ac:dyDescent="0.25">
      <c r="B108" s="177"/>
    </row>
    <row r="109" spans="2:2" x14ac:dyDescent="0.25">
      <c r="B109" s="177"/>
    </row>
    <row r="110" spans="2:2" x14ac:dyDescent="0.25">
      <c r="B110" s="177"/>
    </row>
    <row r="111" spans="2:2" x14ac:dyDescent="0.25">
      <c r="B111" s="177"/>
    </row>
    <row r="112" spans="2:2" x14ac:dyDescent="0.25">
      <c r="B112" s="177"/>
    </row>
    <row r="113" spans="2:2" x14ac:dyDescent="0.25">
      <c r="B113" s="177"/>
    </row>
    <row r="114" spans="2:2" x14ac:dyDescent="0.25">
      <c r="B114" s="177"/>
    </row>
    <row r="115" spans="2:2" x14ac:dyDescent="0.25">
      <c r="B115" s="177"/>
    </row>
    <row r="116" spans="2:2" x14ac:dyDescent="0.25">
      <c r="B116" s="177"/>
    </row>
    <row r="117" spans="2:2" x14ac:dyDescent="0.25">
      <c r="B117" s="177"/>
    </row>
    <row r="118" spans="2:2" x14ac:dyDescent="0.25">
      <c r="B118" s="177"/>
    </row>
    <row r="119" spans="2:2" x14ac:dyDescent="0.25">
      <c r="B119" s="177"/>
    </row>
    <row r="120" spans="2:2" x14ac:dyDescent="0.25">
      <c r="B120" s="177"/>
    </row>
    <row r="121" spans="2:2" x14ac:dyDescent="0.25">
      <c r="B121" s="177"/>
    </row>
    <row r="122" spans="2:2" x14ac:dyDescent="0.25">
      <c r="B122" s="177"/>
    </row>
    <row r="123" spans="2:2" x14ac:dyDescent="0.25">
      <c r="B123" s="177"/>
    </row>
    <row r="124" spans="2:2" x14ac:dyDescent="0.25">
      <c r="B124" s="177"/>
    </row>
    <row r="125" spans="2:2" x14ac:dyDescent="0.25">
      <c r="B125" s="177"/>
    </row>
    <row r="126" spans="2:2" x14ac:dyDescent="0.25">
      <c r="B126" s="177"/>
    </row>
    <row r="127" spans="2:2" x14ac:dyDescent="0.25">
      <c r="B127" s="177"/>
    </row>
    <row r="128" spans="2:2" x14ac:dyDescent="0.25">
      <c r="B128" s="177"/>
    </row>
    <row r="129" spans="2:2" x14ac:dyDescent="0.25">
      <c r="B129" s="177"/>
    </row>
    <row r="130" spans="2:2" x14ac:dyDescent="0.25">
      <c r="B130" s="177"/>
    </row>
    <row r="131" spans="2:2" x14ac:dyDescent="0.25">
      <c r="B131" s="177"/>
    </row>
    <row r="132" spans="2:2" x14ac:dyDescent="0.25">
      <c r="B132" s="177"/>
    </row>
    <row r="133" spans="2:2" x14ac:dyDescent="0.25">
      <c r="B133" s="177"/>
    </row>
    <row r="134" spans="2:2" x14ac:dyDescent="0.25">
      <c r="B134" s="177"/>
    </row>
    <row r="135" spans="2:2" x14ac:dyDescent="0.25">
      <c r="B135" s="177"/>
    </row>
    <row r="136" spans="2:2" x14ac:dyDescent="0.25">
      <c r="B136" s="177"/>
    </row>
    <row r="137" spans="2:2" x14ac:dyDescent="0.25">
      <c r="B137" s="177"/>
    </row>
    <row r="138" spans="2:2" x14ac:dyDescent="0.25">
      <c r="B138" s="177"/>
    </row>
    <row r="139" spans="2:2" x14ac:dyDescent="0.25">
      <c r="B139" s="177"/>
    </row>
    <row r="140" spans="2:2" x14ac:dyDescent="0.25">
      <c r="B140" s="177"/>
    </row>
    <row r="141" spans="2:2" x14ac:dyDescent="0.25">
      <c r="B141" s="177"/>
    </row>
    <row r="142" spans="2:2" x14ac:dyDescent="0.25">
      <c r="B142" s="177"/>
    </row>
    <row r="143" spans="2:2" x14ac:dyDescent="0.25">
      <c r="B143" s="177"/>
    </row>
    <row r="144" spans="2:2" x14ac:dyDescent="0.25">
      <c r="B144" s="177"/>
    </row>
    <row r="145" spans="2:2" x14ac:dyDescent="0.25">
      <c r="B145" s="177"/>
    </row>
    <row r="146" spans="2:2" x14ac:dyDescent="0.25">
      <c r="B146" s="177"/>
    </row>
    <row r="147" spans="2:2" x14ac:dyDescent="0.25">
      <c r="B147" s="177"/>
    </row>
    <row r="148" spans="2:2" x14ac:dyDescent="0.25">
      <c r="B148" s="177"/>
    </row>
    <row r="149" spans="2:2" x14ac:dyDescent="0.25">
      <c r="B149" s="177"/>
    </row>
    <row r="150" spans="2:2" x14ac:dyDescent="0.25">
      <c r="B150" s="177"/>
    </row>
    <row r="151" spans="2:2" x14ac:dyDescent="0.25">
      <c r="B151" s="177"/>
    </row>
    <row r="152" spans="2:2" x14ac:dyDescent="0.25">
      <c r="B152" s="177"/>
    </row>
    <row r="153" spans="2:2" x14ac:dyDescent="0.25">
      <c r="B153" s="177"/>
    </row>
    <row r="154" spans="2:2" x14ac:dyDescent="0.25">
      <c r="B154" s="177"/>
    </row>
    <row r="155" spans="2:2" x14ac:dyDescent="0.25">
      <c r="B155" s="177"/>
    </row>
    <row r="156" spans="2:2" x14ac:dyDescent="0.25">
      <c r="B156" s="177"/>
    </row>
    <row r="157" spans="2:2" x14ac:dyDescent="0.25">
      <c r="B157" s="177"/>
    </row>
    <row r="158" spans="2:2" x14ac:dyDescent="0.25">
      <c r="B158" s="177"/>
    </row>
    <row r="159" spans="2:2" x14ac:dyDescent="0.25">
      <c r="B159" s="177"/>
    </row>
    <row r="160" spans="2:2" x14ac:dyDescent="0.25">
      <c r="B160" s="177"/>
    </row>
    <row r="161" spans="2:2" x14ac:dyDescent="0.25">
      <c r="B161" s="177"/>
    </row>
    <row r="162" spans="2:2" x14ac:dyDescent="0.25">
      <c r="B162" s="177"/>
    </row>
    <row r="163" spans="2:2" x14ac:dyDescent="0.25">
      <c r="B163" s="177"/>
    </row>
    <row r="164" spans="2:2" x14ac:dyDescent="0.25">
      <c r="B164" s="177"/>
    </row>
    <row r="165" spans="2:2" x14ac:dyDescent="0.25">
      <c r="B165" s="177"/>
    </row>
    <row r="166" spans="2:2" x14ac:dyDescent="0.25">
      <c r="B166" s="177"/>
    </row>
    <row r="167" spans="2:2" x14ac:dyDescent="0.25">
      <c r="B167" s="177"/>
    </row>
    <row r="168" spans="2:2" x14ac:dyDescent="0.25">
      <c r="B168" s="177"/>
    </row>
    <row r="169" spans="2:2" x14ac:dyDescent="0.25">
      <c r="B169" s="177"/>
    </row>
    <row r="170" spans="2:2" x14ac:dyDescent="0.25">
      <c r="B170" s="177"/>
    </row>
    <row r="171" spans="2:2" x14ac:dyDescent="0.25">
      <c r="B171" s="177"/>
    </row>
    <row r="172" spans="2:2" x14ac:dyDescent="0.25">
      <c r="B172" s="177"/>
    </row>
    <row r="173" spans="2:2" x14ac:dyDescent="0.25">
      <c r="B173" s="177"/>
    </row>
    <row r="174" spans="2:2" x14ac:dyDescent="0.25">
      <c r="B174" s="177"/>
    </row>
    <row r="175" spans="2:2" x14ac:dyDescent="0.25">
      <c r="B175" s="177"/>
    </row>
    <row r="176" spans="2:2" x14ac:dyDescent="0.25">
      <c r="B176" s="177"/>
    </row>
    <row r="177" spans="2:2" x14ac:dyDescent="0.25">
      <c r="B177" s="177"/>
    </row>
    <row r="178" spans="2:2" x14ac:dyDescent="0.25">
      <c r="B178" s="177"/>
    </row>
    <row r="179" spans="2:2" x14ac:dyDescent="0.25">
      <c r="B179" s="177"/>
    </row>
    <row r="180" spans="2:2" x14ac:dyDescent="0.25">
      <c r="B180" s="177"/>
    </row>
    <row r="181" spans="2:2" x14ac:dyDescent="0.25">
      <c r="B181" s="177"/>
    </row>
    <row r="182" spans="2:2" x14ac:dyDescent="0.25">
      <c r="B182" s="177"/>
    </row>
    <row r="183" spans="2:2" x14ac:dyDescent="0.25">
      <c r="B183" s="177"/>
    </row>
    <row r="184" spans="2:2" x14ac:dyDescent="0.25">
      <c r="B184" s="177"/>
    </row>
    <row r="185" spans="2:2" x14ac:dyDescent="0.25">
      <c r="B185" s="177"/>
    </row>
    <row r="186" spans="2:2" x14ac:dyDescent="0.25">
      <c r="B186" s="177"/>
    </row>
    <row r="187" spans="2:2" x14ac:dyDescent="0.25">
      <c r="B187" s="177"/>
    </row>
    <row r="188" spans="2:2" x14ac:dyDescent="0.25">
      <c r="B188" s="177"/>
    </row>
    <row r="189" spans="2:2" x14ac:dyDescent="0.25">
      <c r="B189" s="177"/>
    </row>
    <row r="190" spans="2:2" x14ac:dyDescent="0.25">
      <c r="B190" s="177"/>
    </row>
    <row r="191" spans="2:2" x14ac:dyDescent="0.25">
      <c r="B191" s="177"/>
    </row>
    <row r="192" spans="2:2" x14ac:dyDescent="0.25">
      <c r="B192" s="177"/>
    </row>
    <row r="193" spans="2:2" x14ac:dyDescent="0.25">
      <c r="B193" s="177"/>
    </row>
    <row r="194" spans="2:2" x14ac:dyDescent="0.25">
      <c r="B194" s="177"/>
    </row>
    <row r="195" spans="2:2" x14ac:dyDescent="0.25">
      <c r="B195" s="177"/>
    </row>
    <row r="196" spans="2:2" x14ac:dyDescent="0.25">
      <c r="B196" s="177"/>
    </row>
    <row r="197" spans="2:2" x14ac:dyDescent="0.25">
      <c r="B197" s="177"/>
    </row>
    <row r="198" spans="2:2" x14ac:dyDescent="0.25">
      <c r="B198" s="177"/>
    </row>
    <row r="199" spans="2:2" x14ac:dyDescent="0.25">
      <c r="B199" s="177"/>
    </row>
    <row r="200" spans="2:2" x14ac:dyDescent="0.25">
      <c r="B200" s="177"/>
    </row>
    <row r="201" spans="2:2" x14ac:dyDescent="0.25">
      <c r="B201" s="177"/>
    </row>
    <row r="202" spans="2:2" x14ac:dyDescent="0.25">
      <c r="B202" s="177"/>
    </row>
    <row r="203" spans="2:2" x14ac:dyDescent="0.25">
      <c r="B203" s="177"/>
    </row>
  </sheetData>
  <autoFilter ref="E2:G2" xr:uid="{00000000-0009-0000-0000-000003000000}">
    <sortState xmlns:xlrd2="http://schemas.microsoft.com/office/spreadsheetml/2017/richdata2" ref="E42:G102">
      <sortCondition descending="1" ref="G4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57"/>
  <sheetViews>
    <sheetView topLeftCell="A45" zoomScale="120" zoomScaleNormal="120" workbookViewId="0">
      <selection activeCell="J81" sqref="J81"/>
    </sheetView>
  </sheetViews>
  <sheetFormatPr defaultColWidth="9.140625" defaultRowHeight="12.75" x14ac:dyDescent="0.25"/>
  <cols>
    <col min="1" max="1" width="2.7109375" style="281" customWidth="1"/>
    <col min="2" max="2" width="7.7109375" style="281" customWidth="1"/>
    <col min="3" max="3" width="2.7109375" style="281" customWidth="1"/>
    <col min="4" max="4" width="26.85546875" style="281" customWidth="1"/>
    <col min="5" max="5" width="18.5703125" style="372" hidden="1" customWidth="1"/>
    <col min="6" max="6" width="16.140625" style="372" hidden="1" customWidth="1"/>
    <col min="7" max="7" width="13.42578125" style="373" hidden="1" customWidth="1"/>
    <col min="8" max="8" width="12.5703125" style="373" hidden="1" customWidth="1"/>
    <col min="9" max="9" width="7.7109375" style="374" hidden="1" customWidth="1"/>
    <col min="10" max="11" width="14.7109375" style="373" customWidth="1"/>
    <col min="12" max="12" width="13.28515625" style="373" hidden="1" customWidth="1"/>
    <col min="13" max="13" width="15.85546875" style="373" customWidth="1"/>
    <col min="14" max="14" width="15.140625" style="375" hidden="1" customWidth="1"/>
    <col min="15" max="15" width="14.7109375" style="373" hidden="1" customWidth="1"/>
    <col min="16" max="16" width="17.28515625" style="373" customWidth="1"/>
    <col min="17" max="17" width="11.5703125" style="270" customWidth="1"/>
    <col min="18" max="18" width="8.7109375" style="270" customWidth="1"/>
    <col min="19" max="59" width="9.140625" style="270"/>
    <col min="60" max="60" width="12.5703125" style="270" customWidth="1"/>
    <col min="61" max="16384" width="9.140625" style="270"/>
  </cols>
  <sheetData>
    <row r="1" spans="1:17" s="255" customFormat="1" x14ac:dyDescent="0.25">
      <c r="A1" s="249"/>
      <c r="B1" s="249"/>
      <c r="C1" s="249"/>
      <c r="D1" s="249"/>
      <c r="E1" s="250" t="str">
        <f>IF(ISBLANK('BudCom Expense worksheet'!F1),"",('BudCom Expense worksheet'!F1))</f>
        <v>2019  expenditures</v>
      </c>
      <c r="F1" s="251" t="str">
        <f>IF(ISBLANK('BudCom Expense worksheet'!G1),"",('BudCom Expense worksheet'!G1))</f>
        <v>2020 YTD expenses</v>
      </c>
      <c r="G1" s="252" t="str">
        <f>IF(ISBLANK('BudCom Expense worksheet'!H1),"",('BudCom Expense worksheet'!H1))</f>
        <v>approved 2020</v>
      </c>
      <c r="H1" s="542" t="str">
        <f>IF(ISBLANK('BudCom Expense worksheet'!I1),"",('BudCom Expense worksheet'!I1))</f>
        <v>budget - expense</v>
      </c>
      <c r="I1" s="543"/>
      <c r="J1" s="253" t="str">
        <f>IF(ISBLANK('BudCom Expense worksheet'!K1),"",('BudCom Expense worksheet'!K1))</f>
        <v>Proposed 2021</v>
      </c>
      <c r="K1" s="253" t="str">
        <f>IF(ISBLANK('BudCom Expense worksheet'!L1),"",('BudCom Expense worksheet'!L1))</f>
        <v>Proposed 2021</v>
      </c>
      <c r="L1" s="253" t="str">
        <f>IF(ISBLANK('BudCom Expense worksheet'!M1),"",('BudCom Expense worksheet'!M1))</f>
        <v>Dept - BoS</v>
      </c>
      <c r="M1" s="253" t="str">
        <f>IF(ISBLANK('BudCom Expense worksheet'!N1),"",('BudCom Expense worksheet'!N1))</f>
        <v>BudCom 2021</v>
      </c>
      <c r="N1" s="254" t="str">
        <f>IF(ISBLANK('BudCom Expense worksheet'!O1),"",('BudCom Expense worksheet'!O1))</f>
        <v>Date of</v>
      </c>
      <c r="O1" s="253" t="str">
        <f>IF(ISBLANK('BudCom Expense worksheet'!P1),"",('BudCom Expense worksheet'!P1))</f>
        <v>BoS - BudCom</v>
      </c>
      <c r="P1" s="253" t="str">
        <f>IF(ISBLANK('BudCom Expense worksheet'!Q1),"",('BudCom Expense worksheet'!Q1))</f>
        <v>BoS 2021</v>
      </c>
    </row>
    <row r="2" spans="1:17" s="255" customFormat="1" ht="13.5" thickBot="1" x14ac:dyDescent="0.3">
      <c r="A2" s="249"/>
      <c r="B2" s="249"/>
      <c r="C2" s="249"/>
      <c r="D2" s="249"/>
      <c r="E2" s="256" t="str">
        <f>IF(ISBLANK('BudCom Expense worksheet'!F2),"",('BudCom Expense worksheet'!F2))</f>
        <v/>
      </c>
      <c r="F2" s="257">
        <f>IF(ISBLANK('BudCom Expense worksheet'!G2),"",('BudCom Expense worksheet'!G2))</f>
        <v>44206</v>
      </c>
      <c r="G2" s="258" t="str">
        <f>IF(ISBLANK('BudCom Expense worksheet'!H2),"",('BudCom Expense worksheet'!H2))</f>
        <v>Town Budget</v>
      </c>
      <c r="H2" s="259" t="str">
        <f>IF(ISBLANK('BudCom Expense worksheet'!I2),"",('BudCom Expense worksheet'!I2))</f>
        <v>$</v>
      </c>
      <c r="I2" s="260" t="str">
        <f>IF(ISBLANK('BudCom Expense worksheet'!J2),"",('BudCom Expense worksheet'!J2))</f>
        <v>%</v>
      </c>
      <c r="J2" s="261" t="str">
        <f>IF(ISBLANK('BudCom Expense worksheet'!K2),"",('BudCom Expense worksheet'!K2))</f>
        <v>Dept. Budget</v>
      </c>
      <c r="K2" s="261" t="str">
        <f>IF(ISBLANK('BudCom Expense worksheet'!L2),"",('BudCom Expense worksheet'!L2))</f>
        <v>BoS Budget</v>
      </c>
      <c r="L2" s="261" t="str">
        <f>IF(ISBLANK('BudCom Expense worksheet'!M2),"",('BudCom Expense worksheet'!M2))</f>
        <v>(increase)</v>
      </c>
      <c r="M2" s="261" t="str">
        <f>IF(ISBLANK('BudCom Expense worksheet'!N2),"",('BudCom Expense worksheet'!N2))</f>
        <v xml:space="preserve"> Operating Budget</v>
      </c>
      <c r="N2" s="262" t="str">
        <f>IF(ISBLANK('BudCom Expense worksheet'!O2),"",('BudCom Expense worksheet'!O2))</f>
        <v>BudCom "approval"</v>
      </c>
      <c r="O2" s="261" t="str">
        <f>IF(ISBLANK('BudCom Expense worksheet'!P2),"",('BudCom Expense worksheet'!P2))</f>
        <v>(increase)</v>
      </c>
      <c r="P2" s="261" t="str">
        <f>IF(ISBLANK('BudCom Expense worksheet'!Q2),"",('BudCom Expense worksheet'!Q2))</f>
        <v>Default Budget</v>
      </c>
    </row>
    <row r="3" spans="1:17" hidden="1" x14ac:dyDescent="0.25">
      <c r="A3" s="249" t="s">
        <v>1147</v>
      </c>
      <c r="B3" s="249"/>
      <c r="C3" s="249"/>
      <c r="D3" s="249"/>
      <c r="E3" s="263">
        <f>IF(ISBLANK('BudCom Expense worksheet'!F3),"",('BudCom Expense worksheet'!F3))</f>
        <v>3285902.3330000001</v>
      </c>
      <c r="F3" s="264">
        <f>IF(ISBLANK('BudCom Expense worksheet'!G3),"",('BudCom Expense worksheet'!G3))</f>
        <v>3289541.91</v>
      </c>
      <c r="G3" s="265">
        <f>IF(ISBLANK('BudCom Expense worksheet'!H3),"",('BudCom Expense worksheet'!H3))</f>
        <v>3555765</v>
      </c>
      <c r="H3" s="266">
        <f>IF(ISBLANK('BudCom Expense worksheet'!I3),"",('BudCom Expense worksheet'!I3))</f>
        <v>266223.08999999985</v>
      </c>
      <c r="I3" s="267">
        <f>IF(ISBLANK('BudCom Expense worksheet'!J3),"",('BudCom Expense worksheet'!J3))</f>
        <v>0.92512916629754782</v>
      </c>
      <c r="J3" s="265">
        <f>IF(ISBLANK('BudCom Expense worksheet'!K3),"",('BudCom Expense worksheet'!K3))</f>
        <v>3877499.24</v>
      </c>
      <c r="K3" s="265">
        <f>IF(ISBLANK('BudCom Expense worksheet'!L3),"",('BudCom Expense worksheet'!L3))</f>
        <v>3884125</v>
      </c>
      <c r="L3" s="265">
        <f>IF(ISBLANK('BudCom Expense worksheet'!M3),"",('BudCom Expense worksheet'!M3))</f>
        <v>-6625.7599999997765</v>
      </c>
      <c r="M3" s="265">
        <f>IF(ISBLANK('BudCom Expense worksheet'!N3),"",('BudCom Expense worksheet'!N3))</f>
        <v>3807767</v>
      </c>
      <c r="N3" s="268" t="str">
        <f>IF(ISBLANK('BudCom Expense worksheet'!O3),"",('BudCom Expense worksheet'!O3))</f>
        <v/>
      </c>
      <c r="O3" s="265">
        <f>IF(ISBLANK('BudCom Expense worksheet'!P3),"",('BudCom Expense worksheet'!P3))</f>
        <v>76358</v>
      </c>
      <c r="P3" s="265">
        <f>IF(ISBLANK('BudCom Expense worksheet'!Q3),"",('BudCom Expense worksheet'!Q3))</f>
        <v>3774605</v>
      </c>
      <c r="Q3" s="269"/>
    </row>
    <row r="4" spans="1:17" s="277" customFormat="1" hidden="1" x14ac:dyDescent="0.25">
      <c r="A4" s="249" t="s">
        <v>1185</v>
      </c>
      <c r="B4" s="249"/>
      <c r="C4" s="249"/>
      <c r="D4" s="249"/>
      <c r="E4" s="271">
        <f>IF(ISBLANK('BudCom Expense worksheet'!F4),"",('BudCom Expense worksheet'!F4))</f>
        <v>3285902.3330000001</v>
      </c>
      <c r="F4" s="272">
        <f>IF(ISBLANK('BudCom Expense worksheet'!G4),"",('BudCom Expense worksheet'!G4))</f>
        <v>3289541.91</v>
      </c>
      <c r="G4" s="273">
        <f>IF(ISBLANK('BudCom Expense worksheet'!H4),"",('BudCom Expense worksheet'!H4))</f>
        <v>3555765</v>
      </c>
      <c r="H4" s="274">
        <f>IF(ISBLANK('BudCom Expense worksheet'!I4),"",('BudCom Expense worksheet'!I4))</f>
        <v>266223.08999999985</v>
      </c>
      <c r="I4" s="275">
        <f>IF(ISBLANK('BudCom Expense worksheet'!J4),"",('BudCom Expense worksheet'!J4))</f>
        <v>0.92512916629754782</v>
      </c>
      <c r="J4" s="273">
        <f>IF(ISBLANK('BudCom Expense worksheet'!K4),"",('BudCom Expense worksheet'!K4))</f>
        <v>4024940.5100000002</v>
      </c>
      <c r="K4" s="273">
        <f>IF(ISBLANK('BudCom Expense worksheet'!L4),"",('BudCom Expense worksheet'!L4))</f>
        <v>4031566.27</v>
      </c>
      <c r="L4" s="273">
        <f>IF(ISBLANK('BudCom Expense worksheet'!M4),"",('BudCom Expense worksheet'!M4))</f>
        <v>-6625.7599999997765</v>
      </c>
      <c r="M4" s="273">
        <f>IF(ISBLANK('BudCom Expense worksheet'!N4),"",('BudCom Expense worksheet'!N4))</f>
        <v>3955208.27</v>
      </c>
      <c r="N4" s="254" t="str">
        <f>IF(ISBLANK('BudCom Expense worksheet'!O4),"",('BudCom Expense worksheet'!O4))</f>
        <v/>
      </c>
      <c r="O4" s="273">
        <f>IF(ISBLANK('BudCom Expense worksheet'!P4),"",('BudCom Expense worksheet'!P4))</f>
        <v>76358</v>
      </c>
      <c r="P4" s="273" t="str">
        <f>IF(ISBLANK('BudCom Expense worksheet'!Q4),"",('BudCom Expense worksheet'!Q4))</f>
        <v/>
      </c>
      <c r="Q4" s="276"/>
    </row>
    <row r="5" spans="1:17" s="277" customFormat="1" hidden="1" x14ac:dyDescent="0.25">
      <c r="A5" s="249"/>
      <c r="B5" s="249"/>
      <c r="C5" s="249"/>
      <c r="D5" s="249"/>
      <c r="E5" s="278" t="str">
        <f>IF(ISBLANK('BudCom Expense worksheet'!F5),"",('BudCom Expense worksheet'!F5))</f>
        <v/>
      </c>
      <c r="F5" s="279" t="str">
        <f>IF(ISBLANK('BudCom Expense worksheet'!G5),"",('BudCom Expense worksheet'!G5))</f>
        <v/>
      </c>
      <c r="G5" s="273" t="str">
        <f>IF(ISBLANK('BudCom Expense worksheet'!H5),"",('BudCom Expense worksheet'!H5))</f>
        <v/>
      </c>
      <c r="H5" s="274" t="str">
        <f>IF(ISBLANK('BudCom Expense worksheet'!I5),"",('BudCom Expense worksheet'!I5))</f>
        <v/>
      </c>
      <c r="I5" s="275" t="str">
        <f>IF(ISBLANK('BudCom Expense worksheet'!J5),"",('BudCom Expense worksheet'!J5))</f>
        <v/>
      </c>
      <c r="J5" s="273" t="str">
        <f>IF(ISBLANK('BudCom Expense worksheet'!K5),"",('BudCom Expense worksheet'!K5))</f>
        <v/>
      </c>
      <c r="K5" s="273" t="str">
        <f>IF(ISBLANK('BudCom Expense worksheet'!L5),"",('BudCom Expense worksheet'!L5))</f>
        <v/>
      </c>
      <c r="L5" s="273" t="str">
        <f>IF(ISBLANK('BudCom Expense worksheet'!M5),"",('BudCom Expense worksheet'!M5))</f>
        <v/>
      </c>
      <c r="M5" s="273" t="str">
        <f>IF(ISBLANK('BudCom Expense worksheet'!N5),"",('BudCom Expense worksheet'!N5))</f>
        <v/>
      </c>
      <c r="N5" s="254" t="str">
        <f>IF(ISBLANK('BudCom Expense worksheet'!S6),"",('BudCom Expense worksheet'!S6))</f>
        <v/>
      </c>
      <c r="O5" s="273" t="str">
        <f>IF(ISBLANK('BudCom Expense worksheet'!P5),"",('BudCom Expense worksheet'!P5))</f>
        <v/>
      </c>
      <c r="P5" s="273" t="str">
        <f>IF(ISBLANK('BudCom Expense worksheet'!Q5),"",('BudCom Expense worksheet'!Q5))</f>
        <v/>
      </c>
      <c r="Q5" s="276"/>
    </row>
    <row r="6" spans="1:17" hidden="1" x14ac:dyDescent="0.25">
      <c r="A6" s="249" t="s">
        <v>564</v>
      </c>
      <c r="B6" s="249"/>
      <c r="C6" s="249"/>
      <c r="D6" s="249"/>
      <c r="E6" s="278" t="str">
        <f>IF(ISBLANK('BudCom Expense worksheet'!F6),"",('BudCom Expense worksheet'!F6))</f>
        <v/>
      </c>
      <c r="F6" s="279" t="str">
        <f>IF(ISBLANK('BudCom Expense worksheet'!G6),"",('BudCom Expense worksheet'!G6))</f>
        <v/>
      </c>
      <c r="G6" s="273" t="str">
        <f>IF(ISBLANK('BudCom Expense worksheet'!H6),"",('BudCom Expense worksheet'!H6))</f>
        <v/>
      </c>
      <c r="H6" s="274" t="str">
        <f>IF(ISBLANK('BudCom Expense worksheet'!I6),"",('BudCom Expense worksheet'!I6))</f>
        <v/>
      </c>
      <c r="I6" s="275" t="str">
        <f>IF(ISBLANK('BudCom Expense worksheet'!J6),"",('BudCom Expense worksheet'!J6))</f>
        <v/>
      </c>
      <c r="J6" s="273" t="str">
        <f>IF(ISBLANK('BudCom Expense worksheet'!K6),"",('BudCom Expense worksheet'!K6))</f>
        <v/>
      </c>
      <c r="K6" s="273" t="str">
        <f>IF(ISBLANK('BudCom Expense worksheet'!L6),"",('BudCom Expense worksheet'!L6))</f>
        <v/>
      </c>
      <c r="L6" s="273" t="str">
        <f>IF(ISBLANK('BudCom Expense worksheet'!M6),"",('BudCom Expense worksheet'!M6))</f>
        <v/>
      </c>
      <c r="M6" s="273" t="str">
        <f>IF(ISBLANK('BudCom Expense worksheet'!N6),"",('BudCom Expense worksheet'!N6))</f>
        <v/>
      </c>
      <c r="N6" s="254">
        <f>IF(ISBLANK('BudCom Expense worksheet'!O6),"",('BudCom Expense worksheet'!O6))</f>
        <v>44194</v>
      </c>
      <c r="O6" s="273" t="str">
        <f>IF(ISBLANK('BudCom Expense worksheet'!P6),"",('BudCom Expense worksheet'!P6))</f>
        <v/>
      </c>
      <c r="P6" s="273" t="str">
        <f>IF(ISBLANK('BudCom Expense worksheet'!Q6),"",('BudCom Expense worksheet'!Q6))</f>
        <v/>
      </c>
      <c r="Q6" s="280"/>
    </row>
    <row r="7" spans="1:17" hidden="1" x14ac:dyDescent="0.25">
      <c r="A7" s="249"/>
      <c r="B7" s="249" t="s">
        <v>565</v>
      </c>
      <c r="C7" s="249"/>
      <c r="D7" s="249"/>
      <c r="E7" s="278" t="str">
        <f>IF(ISBLANK('BudCom Expense worksheet'!F7),"",('BudCom Expense worksheet'!F7))</f>
        <v/>
      </c>
      <c r="F7" s="279" t="str">
        <f>IF(ISBLANK('BudCom Expense worksheet'!G7),"",('BudCom Expense worksheet'!G7))</f>
        <v/>
      </c>
      <c r="G7" s="273" t="str">
        <f>IF(ISBLANK('BudCom Expense worksheet'!H7),"",('BudCom Expense worksheet'!H7))</f>
        <v/>
      </c>
      <c r="H7" s="274" t="str">
        <f>IF(ISBLANK('BudCom Expense worksheet'!I7),"",('BudCom Expense worksheet'!I7))</f>
        <v/>
      </c>
      <c r="I7" s="275" t="str">
        <f>IF(ISBLANK('BudCom Expense worksheet'!J7),"",('BudCom Expense worksheet'!J7))</f>
        <v/>
      </c>
      <c r="J7" s="273" t="str">
        <f>IF(ISBLANK('BudCom Expense worksheet'!K7),"",('BudCom Expense worksheet'!K7))</f>
        <v/>
      </c>
      <c r="K7" s="273" t="str">
        <f>IF(ISBLANK('BudCom Expense worksheet'!L7),"",('BudCom Expense worksheet'!L7))</f>
        <v/>
      </c>
      <c r="L7" s="273" t="str">
        <f>IF(ISBLANK('BudCom Expense worksheet'!M7),"",('BudCom Expense worksheet'!M7))</f>
        <v/>
      </c>
      <c r="M7" s="273" t="str">
        <f>IF(ISBLANK('BudCom Expense worksheet'!N7),"",('BudCom Expense worksheet'!N7))</f>
        <v/>
      </c>
      <c r="N7" s="254">
        <f>IF(ISBLANK('BudCom Expense worksheet'!O7),"",('BudCom Expense worksheet'!O7))</f>
        <v>44194</v>
      </c>
      <c r="O7" s="273" t="str">
        <f>IF(ISBLANK('BudCom Expense worksheet'!P7),"",('BudCom Expense worksheet'!P7))</f>
        <v/>
      </c>
      <c r="P7" s="273" t="str">
        <f>IF(ISBLANK('BudCom Expense worksheet'!Q7),"",('BudCom Expense worksheet'!Q7))</f>
        <v/>
      </c>
      <c r="Q7" s="280"/>
    </row>
    <row r="8" spans="1:17" hidden="1" x14ac:dyDescent="0.25">
      <c r="A8" s="249"/>
      <c r="B8" s="249"/>
      <c r="C8" s="281" t="s">
        <v>567</v>
      </c>
      <c r="D8" s="282"/>
      <c r="E8" s="283">
        <f>IF(ISBLANK('BudCom Expense worksheet'!F8),"",('BudCom Expense worksheet'!F8))</f>
        <v>70897.070000000007</v>
      </c>
      <c r="F8" s="284">
        <f>IF(ISBLANK('BudCom Expense worksheet'!G8),"",('BudCom Expense worksheet'!G8))</f>
        <v>60455.82</v>
      </c>
      <c r="G8" s="273">
        <f>IF(ISBLANK('BudCom Expense worksheet'!H8),"",('BudCom Expense worksheet'!H8))</f>
        <v>71053</v>
      </c>
      <c r="H8" s="274">
        <f>IF(ISBLANK('BudCom Expense worksheet'!I8),"",('BudCom Expense worksheet'!I8))</f>
        <v>10597.18</v>
      </c>
      <c r="I8" s="275">
        <f>IF(ISBLANK('BudCom Expense worksheet'!J8),"",('BudCom Expense worksheet'!J8))</f>
        <v>0.8508552770467116</v>
      </c>
      <c r="J8" s="273">
        <f>IF(ISBLANK('BudCom Expense worksheet'!K8),"",('BudCom Expense worksheet'!K8))</f>
        <v>33900</v>
      </c>
      <c r="K8" s="273">
        <f>IF(ISBLANK('BudCom Expense worksheet'!L8),"",('BudCom Expense worksheet'!L8))</f>
        <v>33900</v>
      </c>
      <c r="L8" s="273">
        <f>IF(ISBLANK('BudCom Expense worksheet'!M8),"",('BudCom Expense worksheet'!M8))</f>
        <v>0</v>
      </c>
      <c r="M8" s="273">
        <f>IF(ISBLANK('BudCom Expense worksheet'!N8),"",('BudCom Expense worksheet'!N8))</f>
        <v>33900</v>
      </c>
      <c r="N8" s="254">
        <f>IF(ISBLANK('BudCom Expense worksheet'!O8),"",('BudCom Expense worksheet'!O8))</f>
        <v>44194</v>
      </c>
      <c r="O8" s="273">
        <f>IF(ISBLANK('BudCom Expense worksheet'!P8),"",('BudCom Expense worksheet'!P8))</f>
        <v>0</v>
      </c>
      <c r="P8" s="273">
        <f>IF(ISBLANK('BudCom Expense worksheet'!Q8),"",('BudCom Expense worksheet'!Q8))</f>
        <v>33900</v>
      </c>
      <c r="Q8" s="280"/>
    </row>
    <row r="9" spans="1:17" hidden="1" x14ac:dyDescent="0.25">
      <c r="A9" s="249"/>
      <c r="B9" s="249"/>
      <c r="C9" s="281" t="s">
        <v>568</v>
      </c>
      <c r="D9" s="282"/>
      <c r="E9" s="283">
        <f>IF(ISBLANK('BudCom Expense worksheet'!F9),"",('BudCom Expense worksheet'!F9))</f>
        <v>43017.7</v>
      </c>
      <c r="F9" s="284">
        <f>IF(ISBLANK('BudCom Expense worksheet'!G9),"",('BudCom Expense worksheet'!G9))</f>
        <v>47183.75</v>
      </c>
      <c r="G9" s="273">
        <f>IF(ISBLANK('BudCom Expense worksheet'!H9),"",('BudCom Expense worksheet'!H9))</f>
        <v>45500</v>
      </c>
      <c r="H9" s="274">
        <f>IF(ISBLANK('BudCom Expense worksheet'!I9),"",('BudCom Expense worksheet'!I9))</f>
        <v>-1683.75</v>
      </c>
      <c r="I9" s="275">
        <f>IF(ISBLANK('BudCom Expense worksheet'!J9),"",('BudCom Expense worksheet'!J9))</f>
        <v>1.0370054945054945</v>
      </c>
      <c r="J9" s="273">
        <f>IF(ISBLANK('BudCom Expense worksheet'!K9),"",('BudCom Expense worksheet'!K9))</f>
        <v>35272</v>
      </c>
      <c r="K9" s="273">
        <f>IF(ISBLANK('BudCom Expense worksheet'!L9),"",('BudCom Expense worksheet'!L9))</f>
        <v>35272</v>
      </c>
      <c r="L9" s="273">
        <f>IF(ISBLANK('BudCom Expense worksheet'!M9),"",('BudCom Expense worksheet'!M9))</f>
        <v>0</v>
      </c>
      <c r="M9" s="273">
        <f>IF(ISBLANK('BudCom Expense worksheet'!N9),"",('BudCom Expense worksheet'!N9))</f>
        <v>35272</v>
      </c>
      <c r="N9" s="254">
        <f>IF(ISBLANK('BudCom Expense worksheet'!O9),"",('BudCom Expense worksheet'!O9))</f>
        <v>44194</v>
      </c>
      <c r="O9" s="273">
        <f>IF(ISBLANK('BudCom Expense worksheet'!P9),"",('BudCom Expense worksheet'!P9))</f>
        <v>0</v>
      </c>
      <c r="P9" s="273">
        <f>IF(ISBLANK('BudCom Expense worksheet'!Q9),"",('BudCom Expense worksheet'!Q9))</f>
        <v>35272</v>
      </c>
      <c r="Q9" s="280"/>
    </row>
    <row r="10" spans="1:17" hidden="1" x14ac:dyDescent="0.25">
      <c r="A10" s="249"/>
      <c r="B10" s="249"/>
      <c r="C10" s="281" t="s">
        <v>1167</v>
      </c>
      <c r="D10" s="282"/>
      <c r="E10" s="283">
        <f>IF(ISBLANK('BudCom Expense worksheet'!F10),"",('BudCom Expense worksheet'!F10))</f>
        <v>5086.55</v>
      </c>
      <c r="F10" s="284">
        <f>IF(ISBLANK('BudCom Expense worksheet'!G10),"",('BudCom Expense worksheet'!G10))</f>
        <v>9604.67</v>
      </c>
      <c r="G10" s="273">
        <f>IF(ISBLANK('BudCom Expense worksheet'!H10),"",('BudCom Expense worksheet'!H10))</f>
        <v>5000</v>
      </c>
      <c r="H10" s="274">
        <f>IF(ISBLANK('BudCom Expense worksheet'!I10),"",('BudCom Expense worksheet'!I10))</f>
        <v>-4604.67</v>
      </c>
      <c r="I10" s="275">
        <f>IF(ISBLANK('BudCom Expense worksheet'!J10),"",('BudCom Expense worksheet'!J10))</f>
        <v>1.9209339999999999</v>
      </c>
      <c r="J10" s="273">
        <f>IF(ISBLANK('BudCom Expense worksheet'!K10),"",('BudCom Expense worksheet'!K10))</f>
        <v>8000</v>
      </c>
      <c r="K10" s="273">
        <f>IF(ISBLANK('BudCom Expense worksheet'!L10),"",('BudCom Expense worksheet'!L10))</f>
        <v>8000</v>
      </c>
      <c r="L10" s="273">
        <f>IF(ISBLANK('BudCom Expense worksheet'!M10),"",('BudCom Expense worksheet'!M10))</f>
        <v>0</v>
      </c>
      <c r="M10" s="273">
        <f>IF(ISBLANK('BudCom Expense worksheet'!N10),"",('BudCom Expense worksheet'!N10))</f>
        <v>8000</v>
      </c>
      <c r="N10" s="254">
        <f>IF(ISBLANK('BudCom Expense worksheet'!O10),"",('BudCom Expense worksheet'!O10))</f>
        <v>44194</v>
      </c>
      <c r="O10" s="273">
        <f>IF(ISBLANK('BudCom Expense worksheet'!P10),"",('BudCom Expense worksheet'!P10))</f>
        <v>0</v>
      </c>
      <c r="P10" s="273">
        <f>IF(ISBLANK('BudCom Expense worksheet'!Q10),"",('BudCom Expense worksheet'!Q10))</f>
        <v>8000</v>
      </c>
      <c r="Q10" s="280"/>
    </row>
    <row r="11" spans="1:17" hidden="1" x14ac:dyDescent="0.25">
      <c r="A11" s="249"/>
      <c r="B11" s="249"/>
      <c r="C11" s="281" t="s">
        <v>569</v>
      </c>
      <c r="D11" s="282"/>
      <c r="E11" s="283">
        <f>IF(ISBLANK('BudCom Expense worksheet'!F12),"",('BudCom Expense worksheet'!F12))</f>
        <v>16020.22</v>
      </c>
      <c r="F11" s="284">
        <f>IF(ISBLANK('BudCom Expense worksheet'!G12),"",('BudCom Expense worksheet'!G12))</f>
        <v>16026.5</v>
      </c>
      <c r="G11" s="273">
        <f>IF(ISBLANK('BudCom Expense worksheet'!H12),"",('BudCom Expense worksheet'!H12))</f>
        <v>16678</v>
      </c>
      <c r="H11" s="274">
        <f>IF(ISBLANK('BudCom Expense worksheet'!I12),"",('BudCom Expense worksheet'!I12))</f>
        <v>651.5</v>
      </c>
      <c r="I11" s="275">
        <f>IF(ISBLANK('BudCom Expense worksheet'!J12),"",('BudCom Expense worksheet'!J12))</f>
        <v>0.96093656313706677</v>
      </c>
      <c r="J11" s="273">
        <f>IF(ISBLANK('BudCom Expense worksheet'!K12),"",('BudCom Expense worksheet'!K12))</f>
        <v>17012</v>
      </c>
      <c r="K11" s="273">
        <f>IF(ISBLANK('BudCom Expense worksheet'!L12),"",('BudCom Expense worksheet'!L12))</f>
        <v>17012</v>
      </c>
      <c r="L11" s="273">
        <f>IF(ISBLANK('BudCom Expense worksheet'!M12),"",('BudCom Expense worksheet'!M12))</f>
        <v>0</v>
      </c>
      <c r="M11" s="273">
        <f>IF(ISBLANK('BudCom Expense worksheet'!N12),"",('BudCom Expense worksheet'!N12))</f>
        <v>17012</v>
      </c>
      <c r="N11" s="254">
        <f>IF(ISBLANK('BudCom Expense worksheet'!O12),"",('BudCom Expense worksheet'!O12))</f>
        <v>44194</v>
      </c>
      <c r="O11" s="273">
        <f>IF(ISBLANK('BudCom Expense worksheet'!P12),"",('BudCom Expense worksheet'!P12))</f>
        <v>0</v>
      </c>
      <c r="P11" s="273">
        <f>IF(ISBLANK('BudCom Expense worksheet'!Q12),"",('BudCom Expense worksheet'!Q12))</f>
        <v>17012</v>
      </c>
      <c r="Q11" s="280"/>
    </row>
    <row r="12" spans="1:17" hidden="1" x14ac:dyDescent="0.25">
      <c r="A12" s="249"/>
      <c r="B12" s="249"/>
      <c r="C12" s="281" t="s">
        <v>570</v>
      </c>
      <c r="D12" s="282"/>
      <c r="E12" s="283" t="str">
        <f>IF(ISBLANK('BudCom Expense worksheet'!F13),"",('BudCom Expense worksheet'!F13))</f>
        <v/>
      </c>
      <c r="F12" s="284">
        <f>IF(ISBLANK('BudCom Expense worksheet'!G13),"",('BudCom Expense worksheet'!G13))</f>
        <v>0</v>
      </c>
      <c r="G12" s="273">
        <f>IF(ISBLANK('BudCom Expense worksheet'!H13),"",('BudCom Expense worksheet'!H13))</f>
        <v>0</v>
      </c>
      <c r="H12" s="274">
        <f>IF(ISBLANK('BudCom Expense worksheet'!I13),"",('BudCom Expense worksheet'!I13))</f>
        <v>0</v>
      </c>
      <c r="I12" s="275" t="str">
        <f>IF(ISBLANK('BudCom Expense worksheet'!J13),"",('BudCom Expense worksheet'!J13))</f>
        <v>---</v>
      </c>
      <c r="J12" s="273">
        <f>IF(ISBLANK('BudCom Expense worksheet'!K13),"",('BudCom Expense worksheet'!K13))</f>
        <v>0</v>
      </c>
      <c r="K12" s="273">
        <f>IF(ISBLANK('BudCom Expense worksheet'!L13),"",('BudCom Expense worksheet'!L13))</f>
        <v>0</v>
      </c>
      <c r="L12" s="273">
        <f>IF(ISBLANK('BudCom Expense worksheet'!M13),"",('BudCom Expense worksheet'!M13))</f>
        <v>0</v>
      </c>
      <c r="M12" s="273">
        <f>IF(ISBLANK('BudCom Expense worksheet'!N13),"",('BudCom Expense worksheet'!N13))</f>
        <v>0</v>
      </c>
      <c r="N12" s="254">
        <f>IF(ISBLANK('BudCom Expense worksheet'!O13),"",('BudCom Expense worksheet'!O13))</f>
        <v>44194</v>
      </c>
      <c r="O12" s="273">
        <f>IF(ISBLANK('BudCom Expense worksheet'!P13),"",('BudCom Expense worksheet'!P13))</f>
        <v>0</v>
      </c>
      <c r="P12" s="273">
        <f>IF(ISBLANK('BudCom Expense worksheet'!Q13),"",('BudCom Expense worksheet'!Q13))</f>
        <v>0</v>
      </c>
      <c r="Q12" s="280"/>
    </row>
    <row r="13" spans="1:17" hidden="1" x14ac:dyDescent="0.25">
      <c r="A13" s="249"/>
      <c r="B13" s="249"/>
      <c r="C13" s="281" t="s">
        <v>571</v>
      </c>
      <c r="D13" s="282"/>
      <c r="E13" s="283" t="str">
        <f>IF(ISBLANK('BudCom Expense worksheet'!F14),"",('BudCom Expense worksheet'!F14))</f>
        <v/>
      </c>
      <c r="F13" s="284">
        <f>IF(ISBLANK('BudCom Expense worksheet'!G14),"",('BudCom Expense worksheet'!G14))</f>
        <v>0</v>
      </c>
      <c r="G13" s="273">
        <f>IF(ISBLANK('BudCom Expense worksheet'!H14),"",('BudCom Expense worksheet'!H14))</f>
        <v>0</v>
      </c>
      <c r="H13" s="274">
        <f>IF(ISBLANK('BudCom Expense worksheet'!I14),"",('BudCom Expense worksheet'!I14))</f>
        <v>0</v>
      </c>
      <c r="I13" s="275" t="str">
        <f>IF(ISBLANK('BudCom Expense worksheet'!J14),"",('BudCom Expense worksheet'!J14))</f>
        <v>---</v>
      </c>
      <c r="J13" s="273">
        <f>IF(ISBLANK('BudCom Expense worksheet'!K14),"",('BudCom Expense worksheet'!K14))</f>
        <v>0</v>
      </c>
      <c r="K13" s="273">
        <f>IF(ISBLANK('BudCom Expense worksheet'!L14),"",('BudCom Expense worksheet'!L14))</f>
        <v>0</v>
      </c>
      <c r="L13" s="273">
        <f>IF(ISBLANK('BudCom Expense worksheet'!M14),"",('BudCom Expense worksheet'!M14))</f>
        <v>0</v>
      </c>
      <c r="M13" s="273">
        <f>IF(ISBLANK('BudCom Expense worksheet'!N14),"",('BudCom Expense worksheet'!N14))</f>
        <v>0</v>
      </c>
      <c r="N13" s="254">
        <f>IF(ISBLANK('BudCom Expense worksheet'!O14),"",('BudCom Expense worksheet'!O14))</f>
        <v>44194</v>
      </c>
      <c r="O13" s="273">
        <f>IF(ISBLANK('BudCom Expense worksheet'!P14),"",('BudCom Expense worksheet'!P14))</f>
        <v>0</v>
      </c>
      <c r="P13" s="273">
        <f>IF(ISBLANK('BudCom Expense worksheet'!Q14),"",('BudCom Expense worksheet'!Q14))</f>
        <v>0</v>
      </c>
      <c r="Q13" s="280"/>
    </row>
    <row r="14" spans="1:17" hidden="1" x14ac:dyDescent="0.25">
      <c r="A14" s="249"/>
      <c r="B14" s="249"/>
      <c r="C14" s="281" t="s">
        <v>572</v>
      </c>
      <c r="E14" s="283">
        <f>IF(ISBLANK('BudCom Expense worksheet'!F15),"",('BudCom Expense worksheet'!F15))</f>
        <v>8313.5400000000009</v>
      </c>
      <c r="F14" s="284">
        <f>IF(ISBLANK('BudCom Expense worksheet'!G15),"",('BudCom Expense worksheet'!G15))</f>
        <v>8234.4699999999993</v>
      </c>
      <c r="G14" s="273">
        <f>IF(ISBLANK('BudCom Expense worksheet'!H15),"",('BudCom Expense worksheet'!H15))</f>
        <v>8000</v>
      </c>
      <c r="H14" s="274">
        <f>IF(ISBLANK('BudCom Expense worksheet'!I15),"",('BudCom Expense worksheet'!I15))</f>
        <v>-234.46999999999935</v>
      </c>
      <c r="I14" s="275">
        <f>IF(ISBLANK('BudCom Expense worksheet'!J15),"",('BudCom Expense worksheet'!J15))</f>
        <v>1.02930875</v>
      </c>
      <c r="J14" s="273">
        <f>IF(ISBLANK('BudCom Expense worksheet'!K15),"",('BudCom Expense worksheet'!K15))</f>
        <v>8000</v>
      </c>
      <c r="K14" s="273">
        <f>IF(ISBLANK('BudCom Expense worksheet'!L15),"",('BudCom Expense worksheet'!L15))</f>
        <v>8000</v>
      </c>
      <c r="L14" s="273">
        <f>IF(ISBLANK('BudCom Expense worksheet'!M15),"",('BudCom Expense worksheet'!M15))</f>
        <v>0</v>
      </c>
      <c r="M14" s="273">
        <f>IF(ISBLANK('BudCom Expense worksheet'!N15),"",('BudCom Expense worksheet'!N15))</f>
        <v>8000</v>
      </c>
      <c r="N14" s="254">
        <f>IF(ISBLANK('BudCom Expense worksheet'!O15),"",('BudCom Expense worksheet'!O15))</f>
        <v>44194</v>
      </c>
      <c r="O14" s="273">
        <f>IF(ISBLANK('BudCom Expense worksheet'!P15),"",('BudCom Expense worksheet'!P15))</f>
        <v>0</v>
      </c>
      <c r="P14" s="273">
        <f>IF(ISBLANK('BudCom Expense worksheet'!Q15),"",('BudCom Expense worksheet'!Q15))</f>
        <v>8000</v>
      </c>
      <c r="Q14" s="280"/>
    </row>
    <row r="15" spans="1:17" hidden="1" x14ac:dyDescent="0.25">
      <c r="A15" s="249"/>
      <c r="B15" s="249"/>
      <c r="C15" s="281" t="s">
        <v>573</v>
      </c>
      <c r="E15" s="283">
        <f>IF(ISBLANK('BudCom Expense worksheet'!F16),"",('BudCom Expense worksheet'!F16))</f>
        <v>5433.54</v>
      </c>
      <c r="F15" s="284">
        <f>IF(ISBLANK('BudCom Expense worksheet'!G16),"",('BudCom Expense worksheet'!G16))</f>
        <v>9837.9500000000007</v>
      </c>
      <c r="G15" s="273">
        <f>IF(ISBLANK('BudCom Expense worksheet'!H16),"",('BudCom Expense worksheet'!H16))</f>
        <v>9318</v>
      </c>
      <c r="H15" s="274">
        <f>IF(ISBLANK('BudCom Expense worksheet'!I16),"",('BudCom Expense worksheet'!I16))</f>
        <v>-519.95000000000073</v>
      </c>
      <c r="I15" s="275">
        <f>IF(ISBLANK('BudCom Expense worksheet'!J16),"",('BudCom Expense worksheet'!J16))</f>
        <v>1.0558006009873364</v>
      </c>
      <c r="J15" s="273">
        <f>IF(ISBLANK('BudCom Expense worksheet'!K16),"",('BudCom Expense worksheet'!K16))</f>
        <v>12000</v>
      </c>
      <c r="K15" s="273">
        <f>IF(ISBLANK('BudCom Expense worksheet'!L16),"",('BudCom Expense worksheet'!L16))</f>
        <v>12000</v>
      </c>
      <c r="L15" s="273">
        <f>IF(ISBLANK('BudCom Expense worksheet'!M16),"",('BudCom Expense worksheet'!M16))</f>
        <v>0</v>
      </c>
      <c r="M15" s="273">
        <f>IF(ISBLANK('BudCom Expense worksheet'!N16),"",('BudCom Expense worksheet'!N16))</f>
        <v>10000</v>
      </c>
      <c r="N15" s="254">
        <f>IF(ISBLANK('BudCom Expense worksheet'!O16),"",('BudCom Expense worksheet'!O16))</f>
        <v>44194</v>
      </c>
      <c r="O15" s="273">
        <f>IF(ISBLANK('BudCom Expense worksheet'!P16),"",('BudCom Expense worksheet'!P16))</f>
        <v>2000</v>
      </c>
      <c r="P15" s="273">
        <f>IF(ISBLANK('BudCom Expense worksheet'!Q16),"",('BudCom Expense worksheet'!Q16))</f>
        <v>10000</v>
      </c>
      <c r="Q15" s="280"/>
    </row>
    <row r="16" spans="1:17" hidden="1" x14ac:dyDescent="0.25">
      <c r="A16" s="249"/>
      <c r="B16" s="249"/>
      <c r="C16" s="281" t="s">
        <v>574</v>
      </c>
      <c r="E16" s="283">
        <f>IF(ISBLANK('BudCom Expense worksheet'!F17),"",('BudCom Expense worksheet'!F17))</f>
        <v>19736.080000000002</v>
      </c>
      <c r="F16" s="284">
        <f>IF(ISBLANK('BudCom Expense worksheet'!G17),"",('BudCom Expense worksheet'!G17))</f>
        <v>5896.71</v>
      </c>
      <c r="G16" s="273">
        <f>IF(ISBLANK('BudCom Expense worksheet'!H17),"",('BudCom Expense worksheet'!H17))</f>
        <v>5000</v>
      </c>
      <c r="H16" s="274">
        <f>IF(ISBLANK('BudCom Expense worksheet'!I17),"",('BudCom Expense worksheet'!I17))</f>
        <v>-896.71</v>
      </c>
      <c r="I16" s="275">
        <f>IF(ISBLANK('BudCom Expense worksheet'!J17),"",('BudCom Expense worksheet'!J17))</f>
        <v>1.1793420000000001</v>
      </c>
      <c r="J16" s="273">
        <f>IF(ISBLANK('BudCom Expense worksheet'!K17),"",('BudCom Expense worksheet'!K17))</f>
        <v>5500</v>
      </c>
      <c r="K16" s="273">
        <f>IF(ISBLANK('BudCom Expense worksheet'!L17),"",('BudCom Expense worksheet'!L17))</f>
        <v>5500</v>
      </c>
      <c r="L16" s="273">
        <f>IF(ISBLANK('BudCom Expense worksheet'!M17),"",('BudCom Expense worksheet'!M17))</f>
        <v>0</v>
      </c>
      <c r="M16" s="273">
        <f>IF(ISBLANK('BudCom Expense worksheet'!N17),"",('BudCom Expense worksheet'!N17))</f>
        <v>5500</v>
      </c>
      <c r="N16" s="254">
        <f>IF(ISBLANK('BudCom Expense worksheet'!O17),"",('BudCom Expense worksheet'!O17))</f>
        <v>44194</v>
      </c>
      <c r="O16" s="273">
        <f>IF(ISBLANK('BudCom Expense worksheet'!P17),"",('BudCom Expense worksheet'!P17))</f>
        <v>0</v>
      </c>
      <c r="P16" s="273">
        <f>IF(ISBLANK('BudCom Expense worksheet'!Q17),"",('BudCom Expense worksheet'!Q17))</f>
        <v>5500</v>
      </c>
      <c r="Q16" s="280"/>
    </row>
    <row r="17" spans="1:17" hidden="1" x14ac:dyDescent="0.25">
      <c r="A17" s="249"/>
      <c r="B17" s="249"/>
      <c r="C17" s="281" t="s">
        <v>575</v>
      </c>
      <c r="E17" s="283">
        <f>IF(ISBLANK('BudCom Expense worksheet'!F18),"",('BudCom Expense worksheet'!F18))</f>
        <v>720</v>
      </c>
      <c r="F17" s="284">
        <f>IF(ISBLANK('BudCom Expense worksheet'!G18),"",('BudCom Expense worksheet'!G18))</f>
        <v>2400</v>
      </c>
      <c r="G17" s="273">
        <f>IF(ISBLANK('BudCom Expense worksheet'!H18),"",('BudCom Expense worksheet'!H18))</f>
        <v>3120</v>
      </c>
      <c r="H17" s="274">
        <f>IF(ISBLANK('BudCom Expense worksheet'!I18),"",('BudCom Expense worksheet'!I18))</f>
        <v>720</v>
      </c>
      <c r="I17" s="275">
        <f>IF(ISBLANK('BudCom Expense worksheet'!J18),"",('BudCom Expense worksheet'!J18))</f>
        <v>0.76923076923076927</v>
      </c>
      <c r="J17" s="273">
        <f>IF(ISBLANK('BudCom Expense worksheet'!K18),"",('BudCom Expense worksheet'!K18))</f>
        <v>3120</v>
      </c>
      <c r="K17" s="273">
        <f>IF(ISBLANK('BudCom Expense worksheet'!L18),"",('BudCom Expense worksheet'!L18))</f>
        <v>3120</v>
      </c>
      <c r="L17" s="273">
        <f>IF(ISBLANK('BudCom Expense worksheet'!M18),"",('BudCom Expense worksheet'!M18))</f>
        <v>0</v>
      </c>
      <c r="M17" s="273">
        <f>IF(ISBLANK('BudCom Expense worksheet'!N18),"",('BudCom Expense worksheet'!N18))</f>
        <v>3120</v>
      </c>
      <c r="N17" s="254">
        <f>IF(ISBLANK('BudCom Expense worksheet'!O18),"",('BudCom Expense worksheet'!O18))</f>
        <v>44194</v>
      </c>
      <c r="O17" s="273">
        <f>IF(ISBLANK('BudCom Expense worksheet'!P18),"",('BudCom Expense worksheet'!P18))</f>
        <v>0</v>
      </c>
      <c r="P17" s="273">
        <f>IF(ISBLANK('BudCom Expense worksheet'!Q18),"",('BudCom Expense worksheet'!Q18))</f>
        <v>3120</v>
      </c>
      <c r="Q17" s="280"/>
    </row>
    <row r="18" spans="1:17" hidden="1" x14ac:dyDescent="0.25">
      <c r="A18" s="249"/>
      <c r="B18" s="249"/>
      <c r="C18" s="281" t="s">
        <v>576</v>
      </c>
      <c r="E18" s="283" t="str">
        <f>IF(ISBLANK('BudCom Expense worksheet'!F19),"",('BudCom Expense worksheet'!F19))</f>
        <v/>
      </c>
      <c r="F18" s="284">
        <f>IF(ISBLANK('BudCom Expense worksheet'!G19),"",('BudCom Expense worksheet'!G19))</f>
        <v>0</v>
      </c>
      <c r="G18" s="273">
        <f>IF(ISBLANK('BudCom Expense worksheet'!H19),"",('BudCom Expense worksheet'!H19))</f>
        <v>0</v>
      </c>
      <c r="H18" s="274">
        <f>IF(ISBLANK('BudCom Expense worksheet'!I19),"",('BudCom Expense worksheet'!I19))</f>
        <v>0</v>
      </c>
      <c r="I18" s="275" t="str">
        <f>IF(ISBLANK('BudCom Expense worksheet'!J19),"",('BudCom Expense worksheet'!J19))</f>
        <v>---</v>
      </c>
      <c r="J18" s="273">
        <f>IF(ISBLANK('BudCom Expense worksheet'!K19),"",('BudCom Expense worksheet'!K19))</f>
        <v>0</v>
      </c>
      <c r="K18" s="273">
        <f>IF(ISBLANK('BudCom Expense worksheet'!L19),"",('BudCom Expense worksheet'!L19))</f>
        <v>0</v>
      </c>
      <c r="L18" s="273">
        <f>IF(ISBLANK('BudCom Expense worksheet'!M19),"",('BudCom Expense worksheet'!M19))</f>
        <v>0</v>
      </c>
      <c r="M18" s="273">
        <f>IF(ISBLANK('BudCom Expense worksheet'!N19),"",('BudCom Expense worksheet'!N19))</f>
        <v>0</v>
      </c>
      <c r="N18" s="254">
        <f>IF(ISBLANK('BudCom Expense worksheet'!O19),"",('BudCom Expense worksheet'!O19))</f>
        <v>44194</v>
      </c>
      <c r="O18" s="273">
        <f>IF(ISBLANK('BudCom Expense worksheet'!P19),"",('BudCom Expense worksheet'!P19))</f>
        <v>0</v>
      </c>
      <c r="P18" s="273">
        <f>IF(ISBLANK('BudCom Expense worksheet'!Q19),"",('BudCom Expense worksheet'!Q19))</f>
        <v>0</v>
      </c>
      <c r="Q18" s="280"/>
    </row>
    <row r="19" spans="1:17" hidden="1" x14ac:dyDescent="0.25">
      <c r="A19" s="249"/>
      <c r="B19" s="249"/>
      <c r="C19" s="281" t="s">
        <v>577</v>
      </c>
      <c r="E19" s="283">
        <f>IF(ISBLANK('BudCom Expense worksheet'!F20),"",('BudCom Expense worksheet'!F20))</f>
        <v>47.72</v>
      </c>
      <c r="F19" s="284">
        <f>IF(ISBLANK('BudCom Expense worksheet'!G20),"",('BudCom Expense worksheet'!G20))</f>
        <v>0</v>
      </c>
      <c r="G19" s="273">
        <f>IF(ISBLANK('BudCom Expense worksheet'!H20),"",('BudCom Expense worksheet'!H20))</f>
        <v>50</v>
      </c>
      <c r="H19" s="274">
        <f>IF(ISBLANK('BudCom Expense worksheet'!I20),"",('BudCom Expense worksheet'!I20))</f>
        <v>50</v>
      </c>
      <c r="I19" s="275">
        <f>IF(ISBLANK('BudCom Expense worksheet'!J20),"",('BudCom Expense worksheet'!J20))</f>
        <v>0</v>
      </c>
      <c r="J19" s="273">
        <f>IF(ISBLANK('BudCom Expense worksheet'!K20),"",('BudCom Expense worksheet'!K20))</f>
        <v>50</v>
      </c>
      <c r="K19" s="273">
        <f>IF(ISBLANK('BudCom Expense worksheet'!L20),"",('BudCom Expense worksheet'!L20))</f>
        <v>50</v>
      </c>
      <c r="L19" s="273">
        <f>IF(ISBLANK('BudCom Expense worksheet'!M20),"",('BudCom Expense worksheet'!M20))</f>
        <v>0</v>
      </c>
      <c r="M19" s="273">
        <f>IF(ISBLANK('BudCom Expense worksheet'!N20),"",('BudCom Expense worksheet'!N20))</f>
        <v>50</v>
      </c>
      <c r="N19" s="254">
        <f>IF(ISBLANK('BudCom Expense worksheet'!O20),"",('BudCom Expense worksheet'!O20))</f>
        <v>44194</v>
      </c>
      <c r="O19" s="273">
        <f>IF(ISBLANK('BudCom Expense worksheet'!P20),"",('BudCom Expense worksheet'!P20))</f>
        <v>0</v>
      </c>
      <c r="P19" s="273">
        <f>IF(ISBLANK('BudCom Expense worksheet'!Q20),"",('BudCom Expense worksheet'!Q20))</f>
        <v>50</v>
      </c>
      <c r="Q19" s="280"/>
    </row>
    <row r="20" spans="1:17" hidden="1" x14ac:dyDescent="0.25">
      <c r="A20" s="249"/>
      <c r="B20" s="249"/>
      <c r="C20" s="281" t="s">
        <v>578</v>
      </c>
      <c r="E20" s="283" t="str">
        <f>IF(ISBLANK('BudCom Expense worksheet'!F21),"",('BudCom Expense worksheet'!F21))</f>
        <v/>
      </c>
      <c r="F20" s="284">
        <f>IF(ISBLANK('BudCom Expense worksheet'!G21),"",('BudCom Expense worksheet'!G21))</f>
        <v>0</v>
      </c>
      <c r="G20" s="273">
        <f>IF(ISBLANK('BudCom Expense worksheet'!H21),"",('BudCom Expense worksheet'!H21))</f>
        <v>0</v>
      </c>
      <c r="H20" s="274">
        <f>IF(ISBLANK('BudCom Expense worksheet'!I21),"",('BudCom Expense worksheet'!I21))</f>
        <v>0</v>
      </c>
      <c r="I20" s="275" t="str">
        <f>IF(ISBLANK('BudCom Expense worksheet'!J21),"",('BudCom Expense worksheet'!J21))</f>
        <v>---</v>
      </c>
      <c r="J20" s="273">
        <f>IF(ISBLANK('BudCom Expense worksheet'!K21),"",('BudCom Expense worksheet'!K21))</f>
        <v>0</v>
      </c>
      <c r="K20" s="273">
        <f>IF(ISBLANK('BudCom Expense worksheet'!L21),"",('BudCom Expense worksheet'!L21))</f>
        <v>0</v>
      </c>
      <c r="L20" s="273">
        <f>IF(ISBLANK('BudCom Expense worksheet'!M21),"",('BudCom Expense worksheet'!M21))</f>
        <v>0</v>
      </c>
      <c r="M20" s="273">
        <f>IF(ISBLANK('BudCom Expense worksheet'!N21),"",('BudCom Expense worksheet'!N21))</f>
        <v>0</v>
      </c>
      <c r="N20" s="254">
        <f>IF(ISBLANK('BudCom Expense worksheet'!O21),"",('BudCom Expense worksheet'!O21))</f>
        <v>44194</v>
      </c>
      <c r="O20" s="273">
        <f>IF(ISBLANK('BudCom Expense worksheet'!P21),"",('BudCom Expense worksheet'!P21))</f>
        <v>0</v>
      </c>
      <c r="P20" s="273">
        <f>IF(ISBLANK('BudCom Expense worksheet'!Q21),"",('BudCom Expense worksheet'!Q21))</f>
        <v>0</v>
      </c>
      <c r="Q20" s="280"/>
    </row>
    <row r="21" spans="1:17" hidden="1" x14ac:dyDescent="0.25">
      <c r="A21" s="249"/>
      <c r="B21" s="249"/>
      <c r="C21" s="281" t="s">
        <v>579</v>
      </c>
      <c r="E21" s="283">
        <f>IF(ISBLANK('BudCom Expense worksheet'!F22),"",('BudCom Expense worksheet'!F22))</f>
        <v>216</v>
      </c>
      <c r="F21" s="284">
        <f>IF(ISBLANK('BudCom Expense worksheet'!G22),"",('BudCom Expense worksheet'!G22))</f>
        <v>0</v>
      </c>
      <c r="G21" s="273">
        <f>IF(ISBLANK('BudCom Expense worksheet'!H22),"",('BudCom Expense worksheet'!H22))</f>
        <v>200</v>
      </c>
      <c r="H21" s="274">
        <f>IF(ISBLANK('BudCom Expense worksheet'!I22),"",('BudCom Expense worksheet'!I22))</f>
        <v>200</v>
      </c>
      <c r="I21" s="275">
        <f>IF(ISBLANK('BudCom Expense worksheet'!J22),"",('BudCom Expense worksheet'!J22))</f>
        <v>0</v>
      </c>
      <c r="J21" s="273">
        <f>IF(ISBLANK('BudCom Expense worksheet'!K22),"",('BudCom Expense worksheet'!K22))</f>
        <v>200</v>
      </c>
      <c r="K21" s="273">
        <f>IF(ISBLANK('BudCom Expense worksheet'!L22),"",('BudCom Expense worksheet'!L22))</f>
        <v>200</v>
      </c>
      <c r="L21" s="273">
        <f>IF(ISBLANK('BudCom Expense worksheet'!M22),"",('BudCom Expense worksheet'!M22))</f>
        <v>0</v>
      </c>
      <c r="M21" s="273">
        <f>IF(ISBLANK('BudCom Expense worksheet'!N22),"",('BudCom Expense worksheet'!N22))</f>
        <v>200</v>
      </c>
      <c r="N21" s="254">
        <f>IF(ISBLANK('BudCom Expense worksheet'!O22),"",('BudCom Expense worksheet'!O22))</f>
        <v>44194</v>
      </c>
      <c r="O21" s="273">
        <f>IF(ISBLANK('BudCom Expense worksheet'!P22),"",('BudCom Expense worksheet'!P22))</f>
        <v>0</v>
      </c>
      <c r="P21" s="273">
        <f>IF(ISBLANK('BudCom Expense worksheet'!Q22),"",('BudCom Expense worksheet'!Q22))</f>
        <v>200</v>
      </c>
      <c r="Q21" s="280"/>
    </row>
    <row r="22" spans="1:17" hidden="1" x14ac:dyDescent="0.25">
      <c r="A22" s="249"/>
      <c r="B22" s="249"/>
      <c r="C22" s="281" t="s">
        <v>580</v>
      </c>
      <c r="E22" s="283" t="str">
        <f>IF(ISBLANK('BudCom Expense worksheet'!F23),"",('BudCom Expense worksheet'!F23))</f>
        <v/>
      </c>
      <c r="F22" s="284">
        <f>IF(ISBLANK('BudCom Expense worksheet'!G23),"",('BudCom Expense worksheet'!G23))</f>
        <v>0</v>
      </c>
      <c r="G22" s="273">
        <f>IF(ISBLANK('BudCom Expense worksheet'!H23),"",('BudCom Expense worksheet'!H23))</f>
        <v>0</v>
      </c>
      <c r="H22" s="274">
        <f>IF(ISBLANK('BudCom Expense worksheet'!I23),"",('BudCom Expense worksheet'!I23))</f>
        <v>0</v>
      </c>
      <c r="I22" s="275" t="str">
        <f>IF(ISBLANK('BudCom Expense worksheet'!J23),"",('BudCom Expense worksheet'!J23))</f>
        <v>---</v>
      </c>
      <c r="J22" s="273">
        <f>IF(ISBLANK('BudCom Expense worksheet'!K23),"",('BudCom Expense worksheet'!K23))</f>
        <v>0</v>
      </c>
      <c r="K22" s="273">
        <f>IF(ISBLANK('BudCom Expense worksheet'!L23),"",('BudCom Expense worksheet'!L23))</f>
        <v>0</v>
      </c>
      <c r="L22" s="273">
        <f>IF(ISBLANK('BudCom Expense worksheet'!M23),"",('BudCom Expense worksheet'!M23))</f>
        <v>0</v>
      </c>
      <c r="M22" s="273">
        <f>IF(ISBLANK('BudCom Expense worksheet'!N23),"",('BudCom Expense worksheet'!N23))</f>
        <v>0</v>
      </c>
      <c r="N22" s="254">
        <f>IF(ISBLANK('BudCom Expense worksheet'!O23),"",('BudCom Expense worksheet'!O23))</f>
        <v>44194</v>
      </c>
      <c r="O22" s="273">
        <f>IF(ISBLANK('BudCom Expense worksheet'!P23),"",('BudCom Expense worksheet'!P23))</f>
        <v>0</v>
      </c>
      <c r="P22" s="273">
        <f>IF(ISBLANK('BudCom Expense worksheet'!Q23),"",('BudCom Expense worksheet'!Q23))</f>
        <v>0</v>
      </c>
      <c r="Q22" s="280"/>
    </row>
    <row r="23" spans="1:17" hidden="1" x14ac:dyDescent="0.25">
      <c r="A23" s="249"/>
      <c r="B23" s="249"/>
      <c r="C23" s="281" t="s">
        <v>581</v>
      </c>
      <c r="E23" s="283">
        <f>IF(ISBLANK('BudCom Expense worksheet'!F24),"",('BudCom Expense worksheet'!F24))</f>
        <v>33.75</v>
      </c>
      <c r="F23" s="284">
        <f>IF(ISBLANK('BudCom Expense worksheet'!G24),"",('BudCom Expense worksheet'!G24))</f>
        <v>1631.81</v>
      </c>
      <c r="G23" s="273">
        <f>IF(ISBLANK('BudCom Expense worksheet'!H24),"",('BudCom Expense worksheet'!H24))</f>
        <v>150</v>
      </c>
      <c r="H23" s="274">
        <f>IF(ISBLANK('BudCom Expense worksheet'!I24),"",('BudCom Expense worksheet'!I24))</f>
        <v>-1481.81</v>
      </c>
      <c r="I23" s="275">
        <f>IF(ISBLANK('BudCom Expense worksheet'!J24),"",('BudCom Expense worksheet'!J24))</f>
        <v>10.878733333333333</v>
      </c>
      <c r="J23" s="273">
        <f>IF(ISBLANK('BudCom Expense worksheet'!K24),"",('BudCom Expense worksheet'!K24))</f>
        <v>1200</v>
      </c>
      <c r="K23" s="273">
        <f>IF(ISBLANK('BudCom Expense worksheet'!L24),"",('BudCom Expense worksheet'!L24))</f>
        <v>1200</v>
      </c>
      <c r="L23" s="273">
        <f>IF(ISBLANK('BudCom Expense worksheet'!M24),"",('BudCom Expense worksheet'!M24))</f>
        <v>0</v>
      </c>
      <c r="M23" s="273">
        <f>IF(ISBLANK('BudCom Expense worksheet'!N24),"",('BudCom Expense worksheet'!N24))</f>
        <v>1200</v>
      </c>
      <c r="N23" s="254">
        <f>IF(ISBLANK('BudCom Expense worksheet'!O24),"",('BudCom Expense worksheet'!O24))</f>
        <v>44194</v>
      </c>
      <c r="O23" s="273">
        <f>IF(ISBLANK('BudCom Expense worksheet'!P24),"",('BudCom Expense worksheet'!P24))</f>
        <v>0</v>
      </c>
      <c r="P23" s="273">
        <f>IF(ISBLANK('BudCom Expense worksheet'!Q24),"",('BudCom Expense worksheet'!Q24))</f>
        <v>1200</v>
      </c>
      <c r="Q23" s="280"/>
    </row>
    <row r="24" spans="1:17" hidden="1" x14ac:dyDescent="0.25">
      <c r="A24" s="249"/>
      <c r="B24" s="249"/>
      <c r="C24" s="281" t="s">
        <v>582</v>
      </c>
      <c r="E24" s="283">
        <f>IF(ISBLANK('BudCom Expense worksheet'!F25),"",('BudCom Expense worksheet'!F25))</f>
        <v>1051.97</v>
      </c>
      <c r="F24" s="284">
        <f>IF(ISBLANK('BudCom Expense worksheet'!G25),"",('BudCom Expense worksheet'!G25))</f>
        <v>1186.1300000000001</v>
      </c>
      <c r="G24" s="273">
        <f>IF(ISBLANK('BudCom Expense worksheet'!H25),"",('BudCom Expense worksheet'!H25))</f>
        <v>1100</v>
      </c>
      <c r="H24" s="274">
        <f>IF(ISBLANK('BudCom Expense worksheet'!I25),"",('BudCom Expense worksheet'!I25))</f>
        <v>-86.130000000000109</v>
      </c>
      <c r="I24" s="275">
        <f>IF(ISBLANK('BudCom Expense worksheet'!J25),"",('BudCom Expense worksheet'!J25))</f>
        <v>1.0783</v>
      </c>
      <c r="J24" s="273">
        <f>IF(ISBLANK('BudCom Expense worksheet'!K25),"",('BudCom Expense worksheet'!K25))</f>
        <v>1100</v>
      </c>
      <c r="K24" s="273">
        <f>IF(ISBLANK('BudCom Expense worksheet'!L25),"",('BudCom Expense worksheet'!L25))</f>
        <v>1100</v>
      </c>
      <c r="L24" s="273">
        <f>IF(ISBLANK('BudCom Expense worksheet'!M25),"",('BudCom Expense worksheet'!M25))</f>
        <v>0</v>
      </c>
      <c r="M24" s="273">
        <f>IF(ISBLANK('BudCom Expense worksheet'!N25),"",('BudCom Expense worksheet'!N25))</f>
        <v>1100</v>
      </c>
      <c r="N24" s="254">
        <f>IF(ISBLANK('BudCom Expense worksheet'!O25),"",('BudCom Expense worksheet'!O25))</f>
        <v>44194</v>
      </c>
      <c r="O24" s="273">
        <f>IF(ISBLANK('BudCom Expense worksheet'!P25),"",('BudCom Expense worksheet'!P25))</f>
        <v>0</v>
      </c>
      <c r="P24" s="273">
        <f>IF(ISBLANK('BudCom Expense worksheet'!Q25),"",('BudCom Expense worksheet'!Q25))</f>
        <v>1100</v>
      </c>
      <c r="Q24" s="280"/>
    </row>
    <row r="25" spans="1:17" hidden="1" x14ac:dyDescent="0.25">
      <c r="A25" s="249"/>
      <c r="B25" s="249"/>
      <c r="C25" s="281" t="s">
        <v>583</v>
      </c>
      <c r="E25" s="283">
        <f>IF(ISBLANK('BudCom Expense worksheet'!F26),"",('BudCom Expense worksheet'!F26))</f>
        <v>150</v>
      </c>
      <c r="F25" s="284">
        <f>IF(ISBLANK('BudCom Expense worksheet'!G26),"",('BudCom Expense worksheet'!G26))</f>
        <v>135</v>
      </c>
      <c r="G25" s="273">
        <f>IF(ISBLANK('BudCom Expense worksheet'!H26),"",('BudCom Expense worksheet'!H26))</f>
        <v>150</v>
      </c>
      <c r="H25" s="274">
        <f>IF(ISBLANK('BudCom Expense worksheet'!I26),"",('BudCom Expense worksheet'!I26))</f>
        <v>15</v>
      </c>
      <c r="I25" s="275">
        <f>IF(ISBLANK('BudCom Expense worksheet'!J26),"",('BudCom Expense worksheet'!J26))</f>
        <v>0.9</v>
      </c>
      <c r="J25" s="273">
        <f>IF(ISBLANK('BudCom Expense worksheet'!K26),"",('BudCom Expense worksheet'!K26))</f>
        <v>150</v>
      </c>
      <c r="K25" s="273">
        <f>IF(ISBLANK('BudCom Expense worksheet'!L26),"",('BudCom Expense worksheet'!L26))</f>
        <v>150</v>
      </c>
      <c r="L25" s="273">
        <f>IF(ISBLANK('BudCom Expense worksheet'!M26),"",('BudCom Expense worksheet'!M26))</f>
        <v>0</v>
      </c>
      <c r="M25" s="273">
        <f>IF(ISBLANK('BudCom Expense worksheet'!N26),"",('BudCom Expense worksheet'!N26))</f>
        <v>150</v>
      </c>
      <c r="N25" s="254">
        <f>IF(ISBLANK('BudCom Expense worksheet'!O26),"",('BudCom Expense worksheet'!O26))</f>
        <v>44194</v>
      </c>
      <c r="O25" s="273">
        <f>IF(ISBLANK('BudCom Expense worksheet'!P26),"",('BudCom Expense worksheet'!P26))</f>
        <v>0</v>
      </c>
      <c r="P25" s="273">
        <f>IF(ISBLANK('BudCom Expense worksheet'!Q26),"",('BudCom Expense worksheet'!Q26))</f>
        <v>150</v>
      </c>
      <c r="Q25" s="280"/>
    </row>
    <row r="26" spans="1:17" hidden="1" x14ac:dyDescent="0.25">
      <c r="A26" s="249"/>
      <c r="B26" s="249"/>
      <c r="C26" s="281" t="s">
        <v>584</v>
      </c>
      <c r="E26" s="283">
        <f>IF(ISBLANK('BudCom Expense worksheet'!F27),"",('BudCom Expense worksheet'!F27))</f>
        <v>2385.0100000000002</v>
      </c>
      <c r="F26" s="284">
        <f>IF(ISBLANK('BudCom Expense worksheet'!G27),"",('BudCom Expense worksheet'!G27))</f>
        <v>4522.83</v>
      </c>
      <c r="G26" s="273">
        <f>IF(ISBLANK('BudCom Expense worksheet'!H27),"",('BudCom Expense worksheet'!H27))</f>
        <v>3000</v>
      </c>
      <c r="H26" s="274">
        <f>IF(ISBLANK('BudCom Expense worksheet'!I27),"",('BudCom Expense worksheet'!I27))</f>
        <v>-1522.83</v>
      </c>
      <c r="I26" s="275">
        <f>IF(ISBLANK('BudCom Expense worksheet'!J27),"",('BudCom Expense worksheet'!J27))</f>
        <v>1.5076099999999999</v>
      </c>
      <c r="J26" s="273">
        <f>IF(ISBLANK('BudCom Expense worksheet'!K27),"",('BudCom Expense worksheet'!K27))</f>
        <v>3000</v>
      </c>
      <c r="K26" s="273">
        <f>IF(ISBLANK('BudCom Expense worksheet'!L27),"",('BudCom Expense worksheet'!L27))</f>
        <v>3000</v>
      </c>
      <c r="L26" s="273">
        <f>IF(ISBLANK('BudCom Expense worksheet'!M27),"",('BudCom Expense worksheet'!M27))</f>
        <v>0</v>
      </c>
      <c r="M26" s="273">
        <f>IF(ISBLANK('BudCom Expense worksheet'!N27),"",('BudCom Expense worksheet'!N27))</f>
        <v>3000</v>
      </c>
      <c r="N26" s="254">
        <f>IF(ISBLANK('BudCom Expense worksheet'!O27),"",('BudCom Expense worksheet'!O27))</f>
        <v>44194</v>
      </c>
      <c r="O26" s="273">
        <f>IF(ISBLANK('BudCom Expense worksheet'!P27),"",('BudCom Expense worksheet'!P27))</f>
        <v>0</v>
      </c>
      <c r="P26" s="273">
        <f>IF(ISBLANK('BudCom Expense worksheet'!Q27),"",('BudCom Expense worksheet'!Q27))</f>
        <v>3000</v>
      </c>
      <c r="Q26" s="280"/>
    </row>
    <row r="27" spans="1:17" hidden="1" x14ac:dyDescent="0.25">
      <c r="A27" s="249"/>
      <c r="B27" s="249"/>
      <c r="C27" s="281" t="s">
        <v>585</v>
      </c>
      <c r="E27" s="283">
        <f>IF(ISBLANK('BudCom Expense worksheet'!F28),"",('BudCom Expense worksheet'!F28))</f>
        <v>520.5</v>
      </c>
      <c r="F27" s="284">
        <f>IF(ISBLANK('BudCom Expense worksheet'!G28),"",('BudCom Expense worksheet'!G28))</f>
        <v>464.54</v>
      </c>
      <c r="G27" s="273">
        <f>IF(ISBLANK('BudCom Expense worksheet'!H28),"",('BudCom Expense worksheet'!H28))</f>
        <v>600</v>
      </c>
      <c r="H27" s="274">
        <f>IF(ISBLANK('BudCom Expense worksheet'!I28),"",('BudCom Expense worksheet'!I28))</f>
        <v>135.45999999999998</v>
      </c>
      <c r="I27" s="275">
        <f>IF(ISBLANK('BudCom Expense worksheet'!J28),"",('BudCom Expense worksheet'!J28))</f>
        <v>0.77423333333333333</v>
      </c>
      <c r="J27" s="273">
        <f>IF(ISBLANK('BudCom Expense worksheet'!K28),"",('BudCom Expense worksheet'!K28))</f>
        <v>600</v>
      </c>
      <c r="K27" s="273">
        <f>IF(ISBLANK('BudCom Expense worksheet'!L28),"",('BudCom Expense worksheet'!L28))</f>
        <v>600</v>
      </c>
      <c r="L27" s="273">
        <f>IF(ISBLANK('BudCom Expense worksheet'!M28),"",('BudCom Expense worksheet'!M28))</f>
        <v>0</v>
      </c>
      <c r="M27" s="273">
        <f>IF(ISBLANK('BudCom Expense worksheet'!N28),"",('BudCom Expense worksheet'!N28))</f>
        <v>600</v>
      </c>
      <c r="N27" s="254">
        <f>IF(ISBLANK('BudCom Expense worksheet'!O28),"",('BudCom Expense worksheet'!O28))</f>
        <v>44194</v>
      </c>
      <c r="O27" s="273">
        <f>IF(ISBLANK('BudCom Expense worksheet'!P28),"",('BudCom Expense worksheet'!P28))</f>
        <v>0</v>
      </c>
      <c r="P27" s="273">
        <f>IF(ISBLANK('BudCom Expense worksheet'!Q28),"",('BudCom Expense worksheet'!Q28))</f>
        <v>600</v>
      </c>
      <c r="Q27" s="280"/>
    </row>
    <row r="28" spans="1:17" hidden="1" x14ac:dyDescent="0.25">
      <c r="A28" s="249"/>
      <c r="B28" s="249"/>
      <c r="C28" s="281" t="s">
        <v>586</v>
      </c>
      <c r="E28" s="283">
        <f>IF(ISBLANK('BudCom Expense worksheet'!F29),"",('BudCom Expense worksheet'!F29))</f>
        <v>0</v>
      </c>
      <c r="F28" s="284">
        <f>IF(ISBLANK('BudCom Expense worksheet'!G29),"",('BudCom Expense worksheet'!G29))</f>
        <v>72.5</v>
      </c>
      <c r="G28" s="273">
        <f>IF(ISBLANK('BudCom Expense worksheet'!H29),"",('BudCom Expense worksheet'!H29))</f>
        <v>100</v>
      </c>
      <c r="H28" s="274">
        <f>IF(ISBLANK('BudCom Expense worksheet'!I29),"",('BudCom Expense worksheet'!I29))</f>
        <v>27.5</v>
      </c>
      <c r="I28" s="275">
        <f>IF(ISBLANK('BudCom Expense worksheet'!J29),"",('BudCom Expense worksheet'!J29))</f>
        <v>0.72499999999999998</v>
      </c>
      <c r="J28" s="273">
        <f>IF(ISBLANK('BudCom Expense worksheet'!K29),"",('BudCom Expense worksheet'!K29))</f>
        <v>100</v>
      </c>
      <c r="K28" s="273">
        <f>IF(ISBLANK('BudCom Expense worksheet'!L29),"",('BudCom Expense worksheet'!L29))</f>
        <v>100</v>
      </c>
      <c r="L28" s="273">
        <f>IF(ISBLANK('BudCom Expense worksheet'!M29),"",('BudCom Expense worksheet'!M29))</f>
        <v>0</v>
      </c>
      <c r="M28" s="273">
        <f>IF(ISBLANK('BudCom Expense worksheet'!N29),"",('BudCom Expense worksheet'!N29))</f>
        <v>100</v>
      </c>
      <c r="N28" s="254">
        <f>IF(ISBLANK('BudCom Expense worksheet'!O29),"",('BudCom Expense worksheet'!O29))</f>
        <v>44194</v>
      </c>
      <c r="O28" s="273">
        <f>IF(ISBLANK('BudCom Expense worksheet'!P29),"",('BudCom Expense worksheet'!P29))</f>
        <v>0</v>
      </c>
      <c r="P28" s="273">
        <f>IF(ISBLANK('BudCom Expense worksheet'!Q29),"",('BudCom Expense worksheet'!Q29))</f>
        <v>100</v>
      </c>
      <c r="Q28" s="280"/>
    </row>
    <row r="29" spans="1:17" hidden="1" x14ac:dyDescent="0.25">
      <c r="A29" s="249"/>
      <c r="B29" s="249"/>
      <c r="C29" s="281" t="s">
        <v>587</v>
      </c>
      <c r="E29" s="283" t="str">
        <f>IF(ISBLANK('BudCom Expense worksheet'!F30),"",('BudCom Expense worksheet'!F30))</f>
        <v/>
      </c>
      <c r="F29" s="284">
        <f>IF(ISBLANK('BudCom Expense worksheet'!G30),"",('BudCom Expense worksheet'!G30))</f>
        <v>0</v>
      </c>
      <c r="G29" s="273">
        <f>IF(ISBLANK('BudCom Expense worksheet'!H30),"",('BudCom Expense worksheet'!H30))</f>
        <v>0</v>
      </c>
      <c r="H29" s="274">
        <f>IF(ISBLANK('BudCom Expense worksheet'!I30),"",('BudCom Expense worksheet'!I30))</f>
        <v>0</v>
      </c>
      <c r="I29" s="275" t="str">
        <f>IF(ISBLANK('BudCom Expense worksheet'!J30),"",('BudCom Expense worksheet'!J30))</f>
        <v>---</v>
      </c>
      <c r="J29" s="273">
        <f>IF(ISBLANK('BudCom Expense worksheet'!K30),"",('BudCom Expense worksheet'!K30))</f>
        <v>0</v>
      </c>
      <c r="K29" s="273">
        <f>IF(ISBLANK('BudCom Expense worksheet'!L30),"",('BudCom Expense worksheet'!L30))</f>
        <v>0</v>
      </c>
      <c r="L29" s="273">
        <f>IF(ISBLANK('BudCom Expense worksheet'!M30),"",('BudCom Expense worksheet'!M30))</f>
        <v>0</v>
      </c>
      <c r="M29" s="273">
        <f>IF(ISBLANK('BudCom Expense worksheet'!N30),"",('BudCom Expense worksheet'!N30))</f>
        <v>0</v>
      </c>
      <c r="N29" s="254">
        <f>IF(ISBLANK('BudCom Expense worksheet'!O30),"",('BudCom Expense worksheet'!O30))</f>
        <v>44194</v>
      </c>
      <c r="O29" s="273">
        <f>IF(ISBLANK('BudCom Expense worksheet'!P30),"",('BudCom Expense worksheet'!P30))</f>
        <v>0</v>
      </c>
      <c r="P29" s="273">
        <f>IF(ISBLANK('BudCom Expense worksheet'!Q30),"",('BudCom Expense worksheet'!Q30))</f>
        <v>0</v>
      </c>
      <c r="Q29" s="280"/>
    </row>
    <row r="30" spans="1:17" hidden="1" x14ac:dyDescent="0.25">
      <c r="A30" s="249"/>
      <c r="B30" s="249"/>
      <c r="C30" s="281" t="s">
        <v>588</v>
      </c>
      <c r="E30" s="283">
        <f>IF(ISBLANK('BudCom Expense worksheet'!F31),"",('BudCom Expense worksheet'!F31))</f>
        <v>1729.32</v>
      </c>
      <c r="F30" s="284">
        <f>IF(ISBLANK('BudCom Expense worksheet'!G31),"",('BudCom Expense worksheet'!G31))</f>
        <v>2217.66</v>
      </c>
      <c r="G30" s="273">
        <f>IF(ISBLANK('BudCom Expense worksheet'!H31),"",('BudCom Expense worksheet'!H31))</f>
        <v>2432</v>
      </c>
      <c r="H30" s="274">
        <f>IF(ISBLANK('BudCom Expense worksheet'!I31),"",('BudCom Expense worksheet'!I31))</f>
        <v>214.34000000000015</v>
      </c>
      <c r="I30" s="275">
        <f>IF(ISBLANK('BudCom Expense worksheet'!J31),"",('BudCom Expense worksheet'!J31))</f>
        <v>0.91186677631578938</v>
      </c>
      <c r="J30" s="273">
        <f>IF(ISBLANK('BudCom Expense worksheet'!K31),"",('BudCom Expense worksheet'!K31))</f>
        <v>2432</v>
      </c>
      <c r="K30" s="273">
        <f>IF(ISBLANK('BudCom Expense worksheet'!L31),"",('BudCom Expense worksheet'!L31))</f>
        <v>2432</v>
      </c>
      <c r="L30" s="273">
        <f>IF(ISBLANK('BudCom Expense worksheet'!M31),"",('BudCom Expense worksheet'!M31))</f>
        <v>0</v>
      </c>
      <c r="M30" s="273">
        <f>IF(ISBLANK('BudCom Expense worksheet'!N31),"",('BudCom Expense worksheet'!N31))</f>
        <v>2432</v>
      </c>
      <c r="N30" s="254">
        <f>IF(ISBLANK('BudCom Expense worksheet'!O31),"",('BudCom Expense worksheet'!O31))</f>
        <v>44194</v>
      </c>
      <c r="O30" s="273">
        <f>IF(ISBLANK('BudCom Expense worksheet'!P31),"",('BudCom Expense worksheet'!P31))</f>
        <v>0</v>
      </c>
      <c r="P30" s="273">
        <f>IF(ISBLANK('BudCom Expense worksheet'!Q31),"",('BudCom Expense worksheet'!Q31))</f>
        <v>2432</v>
      </c>
      <c r="Q30" s="280"/>
    </row>
    <row r="31" spans="1:17" hidden="1" x14ac:dyDescent="0.25">
      <c r="A31" s="249"/>
      <c r="B31" s="249"/>
      <c r="C31" s="281" t="s">
        <v>589</v>
      </c>
      <c r="E31" s="283" t="str">
        <f>IF(ISBLANK('BudCom Expense worksheet'!F32),"",('BudCom Expense worksheet'!F32))</f>
        <v/>
      </c>
      <c r="F31" s="284">
        <f>IF(ISBLANK('BudCom Expense worksheet'!G32),"",('BudCom Expense worksheet'!G32))</f>
        <v>0</v>
      </c>
      <c r="G31" s="273">
        <f>IF(ISBLANK('BudCom Expense worksheet'!H32),"",('BudCom Expense worksheet'!H32))</f>
        <v>0</v>
      </c>
      <c r="H31" s="274">
        <f>IF(ISBLANK('BudCom Expense worksheet'!I32),"",('BudCom Expense worksheet'!I32))</f>
        <v>0</v>
      </c>
      <c r="I31" s="275" t="str">
        <f>IF(ISBLANK('BudCom Expense worksheet'!J32),"",('BudCom Expense worksheet'!J32))</f>
        <v>---</v>
      </c>
      <c r="J31" s="273">
        <f>IF(ISBLANK('BudCom Expense worksheet'!K32),"",('BudCom Expense worksheet'!K32))</f>
        <v>0</v>
      </c>
      <c r="K31" s="273">
        <f>IF(ISBLANK('BudCom Expense worksheet'!L32),"",('BudCom Expense worksheet'!L32))</f>
        <v>0</v>
      </c>
      <c r="L31" s="273">
        <f>IF(ISBLANK('BudCom Expense worksheet'!M32),"",('BudCom Expense worksheet'!M32))</f>
        <v>0</v>
      </c>
      <c r="M31" s="273">
        <f>IF(ISBLANK('BudCom Expense worksheet'!N32),"",('BudCom Expense worksheet'!N32))</f>
        <v>0</v>
      </c>
      <c r="N31" s="254">
        <f>IF(ISBLANK('BudCom Expense worksheet'!O32),"",('BudCom Expense worksheet'!O32))</f>
        <v>44194</v>
      </c>
      <c r="O31" s="273">
        <f>IF(ISBLANK('BudCom Expense worksheet'!P32),"",('BudCom Expense worksheet'!P32))</f>
        <v>0</v>
      </c>
      <c r="P31" s="273">
        <f>IF(ISBLANK('BudCom Expense worksheet'!Q32),"",('BudCom Expense worksheet'!Q32))</f>
        <v>0</v>
      </c>
      <c r="Q31" s="280"/>
    </row>
    <row r="32" spans="1:17" hidden="1" x14ac:dyDescent="0.25">
      <c r="A32" s="249"/>
      <c r="B32" s="249"/>
      <c r="C32" s="281" t="s">
        <v>1168</v>
      </c>
      <c r="E32" s="283">
        <f>IF(ISBLANK('BudCom Expense worksheet'!F33),"",('BudCom Expense worksheet'!F33))</f>
        <v>25454.63</v>
      </c>
      <c r="F32" s="284">
        <f>IF(ISBLANK('BudCom Expense worksheet'!G33),"",('BudCom Expense worksheet'!G33))</f>
        <v>17147.41</v>
      </c>
      <c r="G32" s="273">
        <f>IF(ISBLANK('BudCom Expense worksheet'!H33),"",('BudCom Expense worksheet'!H33))</f>
        <v>1000</v>
      </c>
      <c r="H32" s="274">
        <f>IF(ISBLANK('BudCom Expense worksheet'!I33),"",('BudCom Expense worksheet'!I33))</f>
        <v>-16147.41</v>
      </c>
      <c r="I32" s="275">
        <f>IF(ISBLANK('BudCom Expense worksheet'!J33),"",('BudCom Expense worksheet'!J33))</f>
        <v>17.147410000000001</v>
      </c>
      <c r="J32" s="273">
        <f>IF(ISBLANK('BudCom Expense worksheet'!K33),"",('BudCom Expense worksheet'!K33))</f>
        <v>10000</v>
      </c>
      <c r="K32" s="273">
        <f>IF(ISBLANK('BudCom Expense worksheet'!L33),"",('BudCom Expense worksheet'!L33))</f>
        <v>10000</v>
      </c>
      <c r="L32" s="273">
        <f>IF(ISBLANK('BudCom Expense worksheet'!M33),"",('BudCom Expense worksheet'!M33))</f>
        <v>0</v>
      </c>
      <c r="M32" s="273">
        <f>IF(ISBLANK('BudCom Expense worksheet'!N33),"",('BudCom Expense worksheet'!N33))</f>
        <v>10000</v>
      </c>
      <c r="N32" s="254">
        <f>IF(ISBLANK('BudCom Expense worksheet'!O33),"",('BudCom Expense worksheet'!O33))</f>
        <v>44194</v>
      </c>
      <c r="O32" s="273">
        <f>IF(ISBLANK('BudCom Expense worksheet'!P33),"",('BudCom Expense worksheet'!P33))</f>
        <v>0</v>
      </c>
      <c r="P32" s="273">
        <f>IF(ISBLANK('BudCom Expense worksheet'!Q33),"",('BudCom Expense worksheet'!Q33))</f>
        <v>10000</v>
      </c>
      <c r="Q32" s="280"/>
    </row>
    <row r="33" spans="1:17" hidden="1" x14ac:dyDescent="0.25">
      <c r="A33" s="249"/>
      <c r="B33" s="249"/>
      <c r="C33" s="281" t="s">
        <v>590</v>
      </c>
      <c r="E33" s="283" t="str">
        <f>IF(ISBLANK('BudCom Expense worksheet'!F34),"",('BudCom Expense worksheet'!F34))</f>
        <v/>
      </c>
      <c r="F33" s="284">
        <f>IF(ISBLANK('BudCom Expense worksheet'!G34),"",('BudCom Expense worksheet'!G34))</f>
        <v>186</v>
      </c>
      <c r="G33" s="273">
        <f>IF(ISBLANK('BudCom Expense worksheet'!H34),"",('BudCom Expense worksheet'!H34))</f>
        <v>300</v>
      </c>
      <c r="H33" s="274">
        <f>IF(ISBLANK('BudCom Expense worksheet'!I34),"",('BudCom Expense worksheet'!I34))</f>
        <v>114</v>
      </c>
      <c r="I33" s="275">
        <f>IF(ISBLANK('BudCom Expense worksheet'!J34),"",('BudCom Expense worksheet'!J34))</f>
        <v>0.62</v>
      </c>
      <c r="J33" s="273">
        <f>IF(ISBLANK('BudCom Expense worksheet'!K34),"",('BudCom Expense worksheet'!K34))</f>
        <v>300</v>
      </c>
      <c r="K33" s="273">
        <f>IF(ISBLANK('BudCom Expense worksheet'!L34),"",('BudCom Expense worksheet'!L34))</f>
        <v>300</v>
      </c>
      <c r="L33" s="273">
        <f>IF(ISBLANK('BudCom Expense worksheet'!M34),"",('BudCom Expense worksheet'!M34))</f>
        <v>0</v>
      </c>
      <c r="M33" s="273">
        <f>IF(ISBLANK('BudCom Expense worksheet'!N34),"",('BudCom Expense worksheet'!N34))</f>
        <v>300</v>
      </c>
      <c r="N33" s="254">
        <f>IF(ISBLANK('BudCom Expense worksheet'!O34),"",('BudCom Expense worksheet'!O34))</f>
        <v>44194</v>
      </c>
      <c r="O33" s="273">
        <f>IF(ISBLANK('BudCom Expense worksheet'!P34),"",('BudCom Expense worksheet'!P34))</f>
        <v>0</v>
      </c>
      <c r="P33" s="273">
        <f>IF(ISBLANK('BudCom Expense worksheet'!Q34),"",('BudCom Expense worksheet'!Q34))</f>
        <v>300</v>
      </c>
      <c r="Q33" s="280"/>
    </row>
    <row r="34" spans="1:17" hidden="1" x14ac:dyDescent="0.25">
      <c r="A34" s="249"/>
      <c r="B34" s="249"/>
      <c r="C34" s="281" t="s">
        <v>591</v>
      </c>
      <c r="E34" s="283">
        <f>IF(ISBLANK('BudCom Expense worksheet'!F35),"",('BudCom Expense worksheet'!F35))</f>
        <v>0</v>
      </c>
      <c r="F34" s="284">
        <f>IF(ISBLANK('BudCom Expense worksheet'!G35),"",('BudCom Expense worksheet'!G35))</f>
        <v>0</v>
      </c>
      <c r="G34" s="273">
        <f>IF(ISBLANK('BudCom Expense worksheet'!H35),"",('BudCom Expense worksheet'!H35))</f>
        <v>200</v>
      </c>
      <c r="H34" s="274">
        <f>IF(ISBLANK('BudCom Expense worksheet'!I35),"",('BudCom Expense worksheet'!I35))</f>
        <v>200</v>
      </c>
      <c r="I34" s="275">
        <f>IF(ISBLANK('BudCom Expense worksheet'!J35),"",('BudCom Expense worksheet'!J35))</f>
        <v>0</v>
      </c>
      <c r="J34" s="273">
        <f>IF(ISBLANK('BudCom Expense worksheet'!K35),"",('BudCom Expense worksheet'!K35))</f>
        <v>200</v>
      </c>
      <c r="K34" s="273">
        <f>IF(ISBLANK('BudCom Expense worksheet'!L35),"",('BudCom Expense worksheet'!L35))</f>
        <v>200</v>
      </c>
      <c r="L34" s="273">
        <f>IF(ISBLANK('BudCom Expense worksheet'!M35),"",('BudCom Expense worksheet'!M35))</f>
        <v>0</v>
      </c>
      <c r="M34" s="273">
        <f>IF(ISBLANK('BudCom Expense worksheet'!N35),"",('BudCom Expense worksheet'!N35))</f>
        <v>200</v>
      </c>
      <c r="N34" s="254">
        <f>IF(ISBLANK('BudCom Expense worksheet'!O35),"",('BudCom Expense worksheet'!O35))</f>
        <v>44194</v>
      </c>
      <c r="O34" s="273">
        <f>IF(ISBLANK('BudCom Expense worksheet'!P35),"",('BudCom Expense worksheet'!P35))</f>
        <v>0</v>
      </c>
      <c r="P34" s="273">
        <f>IF(ISBLANK('BudCom Expense worksheet'!Q35),"",('BudCom Expense worksheet'!Q35))</f>
        <v>200</v>
      </c>
      <c r="Q34" s="280"/>
    </row>
    <row r="35" spans="1:17" hidden="1" x14ac:dyDescent="0.25">
      <c r="C35" s="281" t="s">
        <v>592</v>
      </c>
      <c r="E35" s="283">
        <f>IF(ISBLANK('BudCom Expense worksheet'!F36),"",('BudCom Expense worksheet'!F36))</f>
        <v>64.66</v>
      </c>
      <c r="F35" s="284">
        <f>IF(ISBLANK('BudCom Expense worksheet'!G36),"",('BudCom Expense worksheet'!G36))</f>
        <v>0</v>
      </c>
      <c r="G35" s="273">
        <f>IF(ISBLANK('BudCom Expense worksheet'!H36),"",('BudCom Expense worksheet'!H36))</f>
        <v>100</v>
      </c>
      <c r="H35" s="274">
        <f>IF(ISBLANK('BudCom Expense worksheet'!I36),"",('BudCom Expense worksheet'!I36))</f>
        <v>100</v>
      </c>
      <c r="I35" s="275">
        <f>IF(ISBLANK('BudCom Expense worksheet'!J36),"",('BudCom Expense worksheet'!J36))</f>
        <v>0</v>
      </c>
      <c r="J35" s="273">
        <f>IF(ISBLANK('BudCom Expense worksheet'!K36),"",('BudCom Expense worksheet'!K36))</f>
        <v>100</v>
      </c>
      <c r="K35" s="273">
        <f>IF(ISBLANK('BudCom Expense worksheet'!L36),"",('BudCom Expense worksheet'!L36))</f>
        <v>100</v>
      </c>
      <c r="L35" s="273">
        <f>IF(ISBLANK('BudCom Expense worksheet'!M36),"",('BudCom Expense worksheet'!M36))</f>
        <v>0</v>
      </c>
      <c r="M35" s="273">
        <f>IF(ISBLANK('BudCom Expense worksheet'!N36),"",('BudCom Expense worksheet'!N36))</f>
        <v>100</v>
      </c>
      <c r="N35" s="254">
        <f>IF(ISBLANK('BudCom Expense worksheet'!O36),"",('BudCom Expense worksheet'!O36))</f>
        <v>44194</v>
      </c>
      <c r="O35" s="273">
        <f>IF(ISBLANK('BudCom Expense worksheet'!P36),"",('BudCom Expense worksheet'!P36))</f>
        <v>0</v>
      </c>
      <c r="P35" s="273">
        <f>IF(ISBLANK('BudCom Expense worksheet'!Q36),"",('BudCom Expense worksheet'!Q36))</f>
        <v>100</v>
      </c>
      <c r="Q35" s="280"/>
    </row>
    <row r="36" spans="1:17" hidden="1" x14ac:dyDescent="0.25">
      <c r="A36" s="249"/>
      <c r="B36" s="249"/>
      <c r="C36" s="281" t="s">
        <v>593</v>
      </c>
      <c r="E36" s="283">
        <f>IF(ISBLANK('BudCom Expense worksheet'!F37),"",('BudCom Expense worksheet'!F37))</f>
        <v>0</v>
      </c>
      <c r="F36" s="284">
        <f>IF(ISBLANK('BudCom Expense worksheet'!G37),"",('BudCom Expense worksheet'!G37))</f>
        <v>0</v>
      </c>
      <c r="G36" s="273">
        <f>IF(ISBLANK('BudCom Expense worksheet'!H37),"",('BudCom Expense worksheet'!H37))</f>
        <v>100</v>
      </c>
      <c r="H36" s="274">
        <f>IF(ISBLANK('BudCom Expense worksheet'!I37),"",('BudCom Expense worksheet'!I37))</f>
        <v>100</v>
      </c>
      <c r="I36" s="275">
        <f>IF(ISBLANK('BudCom Expense worksheet'!J37),"",('BudCom Expense worksheet'!J37))</f>
        <v>0</v>
      </c>
      <c r="J36" s="273">
        <f>IF(ISBLANK('BudCom Expense worksheet'!K37),"",('BudCom Expense worksheet'!K37))</f>
        <v>100</v>
      </c>
      <c r="K36" s="273">
        <f>IF(ISBLANK('BudCom Expense worksheet'!L37),"",('BudCom Expense worksheet'!L37))</f>
        <v>100</v>
      </c>
      <c r="L36" s="273">
        <f>IF(ISBLANK('BudCom Expense worksheet'!M37),"",('BudCom Expense worksheet'!M37))</f>
        <v>0</v>
      </c>
      <c r="M36" s="273">
        <f>IF(ISBLANK('BudCom Expense worksheet'!N37),"",('BudCom Expense worksheet'!N37))</f>
        <v>100</v>
      </c>
      <c r="N36" s="254">
        <f>IF(ISBLANK('BudCom Expense worksheet'!O37),"",('BudCom Expense worksheet'!O37))</f>
        <v>44194</v>
      </c>
      <c r="O36" s="273">
        <f>IF(ISBLANK('BudCom Expense worksheet'!P37),"",('BudCom Expense worksheet'!P37))</f>
        <v>0</v>
      </c>
      <c r="P36" s="273">
        <f>IF(ISBLANK('BudCom Expense worksheet'!Q37),"",('BudCom Expense worksheet'!Q37))</f>
        <v>100</v>
      </c>
      <c r="Q36" s="280"/>
    </row>
    <row r="37" spans="1:17" hidden="1" x14ac:dyDescent="0.25">
      <c r="A37" s="249"/>
      <c r="B37" s="249"/>
      <c r="C37" s="281" t="s">
        <v>1203</v>
      </c>
      <c r="E37" s="285" t="str">
        <f>IF(ISBLANK('BudCom Expense worksheet'!F38),"",('BudCom Expense worksheet'!F38))</f>
        <v/>
      </c>
      <c r="F37" s="286">
        <f>IF(ISBLANK('BudCom Expense worksheet'!G38),"",('BudCom Expense worksheet'!G38))</f>
        <v>0</v>
      </c>
      <c r="G37" s="273">
        <f>IF(ISBLANK('BudCom Expense worksheet'!H38),"",('BudCom Expense worksheet'!H38))</f>
        <v>0</v>
      </c>
      <c r="H37" s="287">
        <f>IF(ISBLANK('BudCom Expense worksheet'!I38),"",('BudCom Expense worksheet'!I38))</f>
        <v>0</v>
      </c>
      <c r="I37" s="288" t="str">
        <f>IF(ISBLANK('BudCom Expense worksheet'!J38),"",('BudCom Expense worksheet'!J38))</f>
        <v>---</v>
      </c>
      <c r="J37" s="273">
        <f>IF(ISBLANK('BudCom Expense worksheet'!K38),"",('BudCom Expense worksheet'!K38))</f>
        <v>0</v>
      </c>
      <c r="K37" s="273">
        <f>IF(ISBLANK('BudCom Expense worksheet'!L38),"",('BudCom Expense worksheet'!L38))</f>
        <v>0</v>
      </c>
      <c r="L37" s="273">
        <f>IF(ISBLANK('BudCom Expense worksheet'!M38),"",('BudCom Expense worksheet'!M38))</f>
        <v>0</v>
      </c>
      <c r="M37" s="273">
        <f>IF(ISBLANK('BudCom Expense worksheet'!N38),"",('BudCom Expense worksheet'!N38))</f>
        <v>0</v>
      </c>
      <c r="N37" s="254">
        <f>IF(ISBLANK('BudCom Expense worksheet'!O38),"",('BudCom Expense worksheet'!O38))</f>
        <v>44194</v>
      </c>
      <c r="O37" s="273">
        <f>IF(ISBLANK('BudCom Expense worksheet'!P38),"",('BudCom Expense worksheet'!P38))</f>
        <v>0</v>
      </c>
      <c r="P37" s="273">
        <f>IF(ISBLANK('BudCom Expense worksheet'!Q38),"",('BudCom Expense worksheet'!Q38))</f>
        <v>0</v>
      </c>
      <c r="Q37" s="280"/>
    </row>
    <row r="38" spans="1:17" hidden="1" x14ac:dyDescent="0.25">
      <c r="A38" s="249"/>
      <c r="B38" s="249" t="s">
        <v>594</v>
      </c>
      <c r="C38" s="249"/>
      <c r="D38" s="249"/>
      <c r="E38" s="263">
        <f>IF(ISBLANK('BudCom Expense worksheet'!F39),"",('BudCom Expense worksheet'!F39))</f>
        <v>200878.26000000004</v>
      </c>
      <c r="F38" s="264">
        <f>IF(ISBLANK('BudCom Expense worksheet'!G39),"",('BudCom Expense worksheet'!G39))</f>
        <v>211562.5</v>
      </c>
      <c r="G38" s="265">
        <f>IF(ISBLANK('BudCom Expense worksheet'!H39),"",('BudCom Expense worksheet'!H39))</f>
        <v>173151</v>
      </c>
      <c r="H38" s="266">
        <f>IF(ISBLANK('BudCom Expense worksheet'!I39),"",('BudCom Expense worksheet'!I39))</f>
        <v>-38411.5</v>
      </c>
      <c r="I38" s="267">
        <f>IF(ISBLANK('BudCom Expense worksheet'!J39),"",('BudCom Expense worksheet'!J39))</f>
        <v>1.221838164376758</v>
      </c>
      <c r="J38" s="273">
        <f>IF(ISBLANK('BudCom Expense worksheet'!K39),"",('BudCom Expense worksheet'!K39))</f>
        <v>197498</v>
      </c>
      <c r="K38" s="273">
        <f>IF(ISBLANK('BudCom Expense worksheet'!L39),"",('BudCom Expense worksheet'!L39))</f>
        <v>197498</v>
      </c>
      <c r="L38" s="273">
        <f>IF(ISBLANK('BudCom Expense worksheet'!M39),"",('BudCom Expense worksheet'!M39))</f>
        <v>0</v>
      </c>
      <c r="M38" s="273">
        <f>IF(ISBLANK('BudCom Expense worksheet'!N39),"",('BudCom Expense worksheet'!N39))</f>
        <v>195498</v>
      </c>
      <c r="N38" s="254">
        <f>IF(ISBLANK('BudCom Expense worksheet'!O39),"",('BudCom Expense worksheet'!O39))</f>
        <v>44194</v>
      </c>
      <c r="O38" s="273">
        <f>IF(ISBLANK('BudCom Expense worksheet'!P39),"",('BudCom Expense worksheet'!P39))</f>
        <v>2000</v>
      </c>
      <c r="P38" s="273">
        <f>IF(ISBLANK('BudCom Expense worksheet'!Q39),"",('BudCom Expense worksheet'!Q39))</f>
        <v>195498</v>
      </c>
      <c r="Q38" s="280"/>
    </row>
    <row r="39" spans="1:17" hidden="1" x14ac:dyDescent="0.25">
      <c r="A39" s="249"/>
      <c r="B39" s="249" t="s">
        <v>595</v>
      </c>
      <c r="C39" s="249"/>
      <c r="D39" s="249"/>
      <c r="E39" s="278" t="str">
        <f>IF(ISBLANK('BudCom Expense worksheet'!F40),"",('BudCom Expense worksheet'!F40))</f>
        <v/>
      </c>
      <c r="F39" s="279" t="str">
        <f>IF(ISBLANK('BudCom Expense worksheet'!G40),"",('BudCom Expense worksheet'!G40))</f>
        <v/>
      </c>
      <c r="G39" s="273" t="str">
        <f>IF(ISBLANK('BudCom Expense worksheet'!H40),"",('BudCom Expense worksheet'!H40))</f>
        <v/>
      </c>
      <c r="H39" s="274" t="str">
        <f>IF(ISBLANK('BudCom Expense worksheet'!I40),"",('BudCom Expense worksheet'!I40))</f>
        <v/>
      </c>
      <c r="I39" s="275" t="str">
        <f>IF(ISBLANK('BudCom Expense worksheet'!J40),"",('BudCom Expense worksheet'!J40))</f>
        <v/>
      </c>
      <c r="J39" s="273" t="str">
        <f>IF(ISBLANK('BudCom Expense worksheet'!K40),"",('BudCom Expense worksheet'!K40))</f>
        <v/>
      </c>
      <c r="K39" s="273" t="str">
        <f>IF(ISBLANK('BudCom Expense worksheet'!L40),"",('BudCom Expense worksheet'!L40))</f>
        <v/>
      </c>
      <c r="L39" s="273" t="str">
        <f>IF(ISBLANK('BudCom Expense worksheet'!M40),"",('BudCom Expense worksheet'!M40))</f>
        <v/>
      </c>
      <c r="M39" s="273" t="str">
        <f>IF(ISBLANK('BudCom Expense worksheet'!N40),"",('BudCom Expense worksheet'!N40))</f>
        <v/>
      </c>
      <c r="N39" s="254">
        <f>IF(ISBLANK('BudCom Expense worksheet'!O40),"",('BudCom Expense worksheet'!O40))</f>
        <v>44145</v>
      </c>
      <c r="O39" s="273" t="str">
        <f>IF(ISBLANK('BudCom Expense worksheet'!P40),"",('BudCom Expense worksheet'!P40))</f>
        <v/>
      </c>
      <c r="P39" s="273" t="str">
        <f>IF(ISBLANK('BudCom Expense worksheet'!Q40),"",('BudCom Expense worksheet'!Q40))</f>
        <v/>
      </c>
      <c r="Q39" s="280"/>
    </row>
    <row r="40" spans="1:17" hidden="1" x14ac:dyDescent="0.25">
      <c r="C40" s="281" t="s">
        <v>596</v>
      </c>
      <c r="E40" s="278">
        <f>IF(ISBLANK('BudCom Expense worksheet'!F41),"",('BudCom Expense worksheet'!F41))</f>
        <v>154.97</v>
      </c>
      <c r="F40" s="279">
        <f>IF(ISBLANK('BudCom Expense worksheet'!G41),"",('BudCom Expense worksheet'!G41))</f>
        <v>89.03</v>
      </c>
      <c r="G40" s="273">
        <f>IF(ISBLANK('BudCom Expense worksheet'!H41),"",('BudCom Expense worksheet'!H41))</f>
        <v>186</v>
      </c>
      <c r="H40" s="274">
        <f>IF(ISBLANK('BudCom Expense worksheet'!I41),"",('BudCom Expense worksheet'!I41))</f>
        <v>96.97</v>
      </c>
      <c r="I40" s="275">
        <f>IF(ISBLANK('BudCom Expense worksheet'!J41),"",('BudCom Expense worksheet'!J41))</f>
        <v>0.47865591397849461</v>
      </c>
      <c r="J40" s="273">
        <f>IF(ISBLANK('BudCom Expense worksheet'!K41),"",('BudCom Expense worksheet'!K41))</f>
        <v>86</v>
      </c>
      <c r="K40" s="273">
        <f>IF(ISBLANK('BudCom Expense worksheet'!L41),"",('BudCom Expense worksheet'!L41))</f>
        <v>86</v>
      </c>
      <c r="L40" s="273">
        <f>IF(ISBLANK('BudCom Expense worksheet'!M41),"",('BudCom Expense worksheet'!M41))</f>
        <v>0</v>
      </c>
      <c r="M40" s="273">
        <f>IF(ISBLANK('BudCom Expense worksheet'!N41),"",('BudCom Expense worksheet'!N41))</f>
        <v>86</v>
      </c>
      <c r="N40" s="254">
        <f>IF(ISBLANK('BudCom Expense worksheet'!O41),"",('BudCom Expense worksheet'!O41))</f>
        <v>44145</v>
      </c>
      <c r="O40" s="273">
        <f>IF(ISBLANK('BudCom Expense worksheet'!P41),"",('BudCom Expense worksheet'!P41))</f>
        <v>0</v>
      </c>
      <c r="P40" s="273">
        <f>IF(ISBLANK('BudCom Expense worksheet'!Q41),"",('BudCom Expense worksheet'!Q41))</f>
        <v>86</v>
      </c>
      <c r="Q40" s="280"/>
    </row>
    <row r="41" spans="1:17" hidden="1" x14ac:dyDescent="0.25">
      <c r="C41" s="281" t="s">
        <v>597</v>
      </c>
      <c r="E41" s="283">
        <f>IF(ISBLANK('BudCom Expense worksheet'!F42),"",('BudCom Expense worksheet'!F42))</f>
        <v>165.19</v>
      </c>
      <c r="F41" s="284">
        <f>IF(ISBLANK('BudCom Expense worksheet'!G42),"",('BudCom Expense worksheet'!G42))</f>
        <v>399.36</v>
      </c>
      <c r="G41" s="273">
        <f>IF(ISBLANK('BudCom Expense worksheet'!H42),"",('BudCom Expense worksheet'!H42))</f>
        <v>200</v>
      </c>
      <c r="H41" s="274">
        <f>IF(ISBLANK('BudCom Expense worksheet'!I42),"",('BudCom Expense worksheet'!I42))</f>
        <v>-199.36</v>
      </c>
      <c r="I41" s="275">
        <f>IF(ISBLANK('BudCom Expense worksheet'!J42),"",('BudCom Expense worksheet'!J42))</f>
        <v>1.9968000000000001</v>
      </c>
      <c r="J41" s="273">
        <f>IF(ISBLANK('BudCom Expense worksheet'!K42),"",('BudCom Expense worksheet'!K42))</f>
        <v>500</v>
      </c>
      <c r="K41" s="273">
        <f>IF(ISBLANK('BudCom Expense worksheet'!L42),"",('BudCom Expense worksheet'!L42))</f>
        <v>500</v>
      </c>
      <c r="L41" s="273">
        <f>IF(ISBLANK('BudCom Expense worksheet'!M42),"",('BudCom Expense worksheet'!M42))</f>
        <v>0</v>
      </c>
      <c r="M41" s="273">
        <f>IF(ISBLANK('BudCom Expense worksheet'!N42),"",('BudCom Expense worksheet'!N42))</f>
        <v>500</v>
      </c>
      <c r="N41" s="254">
        <f>IF(ISBLANK('BudCom Expense worksheet'!O42),"",('BudCom Expense worksheet'!O42))</f>
        <v>44145</v>
      </c>
      <c r="O41" s="273">
        <f>IF(ISBLANK('BudCom Expense worksheet'!P42),"",('BudCom Expense worksheet'!P42))</f>
        <v>0</v>
      </c>
      <c r="P41" s="273">
        <f>IF(ISBLANK('BudCom Expense worksheet'!Q42),"",('BudCom Expense worksheet'!Q42))</f>
        <v>500</v>
      </c>
      <c r="Q41" s="280"/>
    </row>
    <row r="42" spans="1:17" hidden="1" x14ac:dyDescent="0.25">
      <c r="A42" s="249"/>
      <c r="B42" s="249"/>
      <c r="C42" s="281" t="s">
        <v>598</v>
      </c>
      <c r="D42" s="249"/>
      <c r="E42" s="283">
        <f>IF(ISBLANK('BudCom Expense worksheet'!F43),"",('BudCom Expense worksheet'!F43))</f>
        <v>961.87</v>
      </c>
      <c r="F42" s="284">
        <f>IF(ISBLANK('BudCom Expense worksheet'!G43),"",('BudCom Expense worksheet'!G43))</f>
        <v>773.06</v>
      </c>
      <c r="G42" s="273">
        <f>IF(ISBLANK('BudCom Expense worksheet'!H43),"",('BudCom Expense worksheet'!H43))</f>
        <v>1014</v>
      </c>
      <c r="H42" s="274">
        <f>IF(ISBLANK('BudCom Expense worksheet'!I43),"",('BudCom Expense worksheet'!I43))</f>
        <v>240.94000000000005</v>
      </c>
      <c r="I42" s="275">
        <f>IF(ISBLANK('BudCom Expense worksheet'!J43),"",('BudCom Expense worksheet'!J43))</f>
        <v>0.76238658777120305</v>
      </c>
      <c r="J42" s="273">
        <f>IF(ISBLANK('BudCom Expense worksheet'!K43),"",('BudCom Expense worksheet'!K43))</f>
        <v>1014</v>
      </c>
      <c r="K42" s="273">
        <f>IF(ISBLANK('BudCom Expense worksheet'!L43),"",('BudCom Expense worksheet'!L43))</f>
        <v>1014</v>
      </c>
      <c r="L42" s="273">
        <f>IF(ISBLANK('BudCom Expense worksheet'!M43),"",('BudCom Expense worksheet'!M43))</f>
        <v>0</v>
      </c>
      <c r="M42" s="273">
        <f>IF(ISBLANK('BudCom Expense worksheet'!N43),"",('BudCom Expense worksheet'!N43))</f>
        <v>1014</v>
      </c>
      <c r="N42" s="254">
        <f>IF(ISBLANK('BudCom Expense worksheet'!O43),"",('BudCom Expense worksheet'!O43))</f>
        <v>44145</v>
      </c>
      <c r="O42" s="273">
        <f>IF(ISBLANK('BudCom Expense worksheet'!P43),"",('BudCom Expense worksheet'!P43))</f>
        <v>0</v>
      </c>
      <c r="P42" s="273">
        <f>IF(ISBLANK('BudCom Expense worksheet'!Q43),"",('BudCom Expense worksheet'!Q43))</f>
        <v>1014</v>
      </c>
      <c r="Q42" s="280"/>
    </row>
    <row r="43" spans="1:17" hidden="1" x14ac:dyDescent="0.25">
      <c r="A43" s="249"/>
      <c r="B43" s="249"/>
      <c r="C43" s="281" t="s">
        <v>599</v>
      </c>
      <c r="D43" s="249"/>
      <c r="E43" s="289">
        <f>IF(ISBLANK('BudCom Expense worksheet'!F44),"",('BudCom Expense worksheet'!F44))</f>
        <v>354.96</v>
      </c>
      <c r="F43" s="290">
        <f>IF(ISBLANK('BudCom Expense worksheet'!G44),"",('BudCom Expense worksheet'!G44))</f>
        <v>385.94</v>
      </c>
      <c r="G43" s="291">
        <f>IF(ISBLANK('BudCom Expense worksheet'!H44),"",('BudCom Expense worksheet'!H44))</f>
        <v>400</v>
      </c>
      <c r="H43" s="274">
        <f>IF(ISBLANK('BudCom Expense worksheet'!I44),"",('BudCom Expense worksheet'!I44))</f>
        <v>14.060000000000002</v>
      </c>
      <c r="I43" s="275">
        <f>IF(ISBLANK('BudCom Expense worksheet'!J44),"",('BudCom Expense worksheet'!J44))</f>
        <v>0.96484999999999999</v>
      </c>
      <c r="J43" s="273">
        <f>IF(ISBLANK('BudCom Expense worksheet'!K44),"",('BudCom Expense worksheet'!K44))</f>
        <v>400</v>
      </c>
      <c r="K43" s="273">
        <f>IF(ISBLANK('BudCom Expense worksheet'!L44),"",('BudCom Expense worksheet'!L44))</f>
        <v>400</v>
      </c>
      <c r="L43" s="273">
        <f>IF(ISBLANK('BudCom Expense worksheet'!M44),"",('BudCom Expense worksheet'!M44))</f>
        <v>0</v>
      </c>
      <c r="M43" s="273">
        <f>IF(ISBLANK('BudCom Expense worksheet'!N44),"",('BudCom Expense worksheet'!N44))</f>
        <v>400</v>
      </c>
      <c r="N43" s="254">
        <f>IF(ISBLANK('BudCom Expense worksheet'!O44),"",('BudCom Expense worksheet'!O44))</f>
        <v>44145</v>
      </c>
      <c r="O43" s="273">
        <f>IF(ISBLANK('BudCom Expense worksheet'!P44),"",('BudCom Expense worksheet'!P44))</f>
        <v>0</v>
      </c>
      <c r="P43" s="273">
        <f>IF(ISBLANK('BudCom Expense worksheet'!Q44),"",('BudCom Expense worksheet'!Q44))</f>
        <v>400</v>
      </c>
      <c r="Q43" s="280"/>
    </row>
    <row r="44" spans="1:17" ht="13.5" hidden="1" thickBot="1" x14ac:dyDescent="0.3">
      <c r="A44" s="249"/>
      <c r="B44" s="249" t="s">
        <v>600</v>
      </c>
      <c r="C44" s="249"/>
      <c r="D44" s="249"/>
      <c r="E44" s="263">
        <f>IF(ISBLANK('BudCom Expense worksheet'!F45),"",('BudCom Expense worksheet'!F45))</f>
        <v>1636.99</v>
      </c>
      <c r="F44" s="264">
        <f>IF(ISBLANK('BudCom Expense worksheet'!G45),"",('BudCom Expense worksheet'!G45))</f>
        <v>1647.3899999999999</v>
      </c>
      <c r="G44" s="265">
        <f>IF(ISBLANK('BudCom Expense worksheet'!H45),"",('BudCom Expense worksheet'!H45))</f>
        <v>1800</v>
      </c>
      <c r="H44" s="292">
        <f>IF(ISBLANK('BudCom Expense worksheet'!I45),"",('BudCom Expense worksheet'!I45))</f>
        <v>152.61000000000013</v>
      </c>
      <c r="I44" s="293">
        <f>IF(ISBLANK('BudCom Expense worksheet'!J45),"",('BudCom Expense worksheet'!J45))</f>
        <v>0.91521666666666657</v>
      </c>
      <c r="J44" s="273">
        <f>IF(ISBLANK('BudCom Expense worksheet'!K45),"",('BudCom Expense worksheet'!K45))</f>
        <v>2000</v>
      </c>
      <c r="K44" s="273">
        <f>IF(ISBLANK('BudCom Expense worksheet'!L45),"",('BudCom Expense worksheet'!L45))</f>
        <v>2000</v>
      </c>
      <c r="L44" s="273">
        <f>IF(ISBLANK('BudCom Expense worksheet'!M45),"",('BudCom Expense worksheet'!M45))</f>
        <v>0</v>
      </c>
      <c r="M44" s="273">
        <f>IF(ISBLANK('BudCom Expense worksheet'!N45),"",('BudCom Expense worksheet'!N45))</f>
        <v>2000</v>
      </c>
      <c r="N44" s="254">
        <f>IF(ISBLANK('BudCom Expense worksheet'!O45),"",('BudCom Expense worksheet'!O45))</f>
        <v>44145</v>
      </c>
      <c r="O44" s="273">
        <f>IF(ISBLANK('BudCom Expense worksheet'!P45),"",('BudCom Expense worksheet'!P45))</f>
        <v>0</v>
      </c>
      <c r="P44" s="273">
        <f>IF(ISBLANK('BudCom Expense worksheet'!Q45),"",('BudCom Expense worksheet'!Q45))</f>
        <v>2000</v>
      </c>
      <c r="Q44" s="280"/>
    </row>
    <row r="45" spans="1:17" ht="14.25" thickTop="1" thickBot="1" x14ac:dyDescent="0.3">
      <c r="A45" s="249" t="s">
        <v>601</v>
      </c>
      <c r="B45" s="249"/>
      <c r="C45" s="249"/>
      <c r="D45" s="249"/>
      <c r="E45" s="295">
        <f>IF(ISBLANK('BudCom Expense worksheet'!F46),"",('BudCom Expense worksheet'!F46))</f>
        <v>202515.25000000003</v>
      </c>
      <c r="F45" s="296">
        <f>IF(ISBLANK('BudCom Expense worksheet'!G46),"",('BudCom Expense worksheet'!G46))</f>
        <v>213209.89</v>
      </c>
      <c r="G45" s="297">
        <f>IF(ISBLANK('BudCom Expense worksheet'!H46),"",('BudCom Expense worksheet'!H46))</f>
        <v>174951</v>
      </c>
      <c r="H45" s="274">
        <f>IF(ISBLANK('BudCom Expense worksheet'!I46),"",('BudCom Expense worksheet'!I46))</f>
        <v>-38258.890000000014</v>
      </c>
      <c r="I45" s="275">
        <f>IF(ISBLANK('BudCom Expense worksheet'!J46),"",('BudCom Expense worksheet'!J46))</f>
        <v>1.2186834599402119</v>
      </c>
      <c r="J45" s="297">
        <f>IF(ISBLANK('BudCom Expense worksheet'!K46),"",('BudCom Expense worksheet'!K46))</f>
        <v>199498</v>
      </c>
      <c r="K45" s="297">
        <f>IF(ISBLANK('BudCom Expense worksheet'!L46),"",('BudCom Expense worksheet'!L46))</f>
        <v>199498</v>
      </c>
      <c r="L45" s="297">
        <f>IF(ISBLANK('BudCom Expense worksheet'!M46),"",('BudCom Expense worksheet'!M46))</f>
        <v>0</v>
      </c>
      <c r="M45" s="297">
        <f>IF(ISBLANK('BudCom Expense worksheet'!N46),"",('BudCom Expense worksheet'!N46))</f>
        <v>197498</v>
      </c>
      <c r="N45" s="254">
        <f>IF(ISBLANK('BudCom Expense worksheet'!O46),"",('BudCom Expense worksheet'!O46))</f>
        <v>44194</v>
      </c>
      <c r="O45" s="297">
        <f>IF(ISBLANK('BudCom Expense worksheet'!P46),"",('BudCom Expense worksheet'!P46))</f>
        <v>2000</v>
      </c>
      <c r="P45" s="297">
        <f>IF(ISBLANK('BudCom Expense worksheet'!Q46),"",('BudCom Expense worksheet'!Q46))</f>
        <v>197498</v>
      </c>
      <c r="Q45" s="280"/>
    </row>
    <row r="46" spans="1:17" ht="13.5" hidden="1" thickBot="1" x14ac:dyDescent="0.3">
      <c r="A46" s="249"/>
      <c r="B46" s="249"/>
      <c r="C46" s="249"/>
      <c r="D46" s="249"/>
      <c r="E46" s="278" t="str">
        <f>IF(ISBLANK('BudCom Expense worksheet'!F47),"",('BudCom Expense worksheet'!F47))</f>
        <v/>
      </c>
      <c r="F46" s="279" t="str">
        <f>IF(ISBLANK('BudCom Expense worksheet'!G47),"",('BudCom Expense worksheet'!G47))</f>
        <v/>
      </c>
      <c r="G46" s="273" t="str">
        <f>IF(ISBLANK('BudCom Expense worksheet'!H47),"",('BudCom Expense worksheet'!H47))</f>
        <v/>
      </c>
      <c r="H46" s="274" t="str">
        <f>IF(ISBLANK('BudCom Expense worksheet'!I47),"",('BudCom Expense worksheet'!I47))</f>
        <v/>
      </c>
      <c r="I46" s="275" t="str">
        <f>IF(ISBLANK('BudCom Expense worksheet'!J47),"",('BudCom Expense worksheet'!J47))</f>
        <v/>
      </c>
      <c r="J46" s="273" t="str">
        <f>IF(ISBLANK('BudCom Expense worksheet'!K47),"",('BudCom Expense worksheet'!K47))</f>
        <v/>
      </c>
      <c r="K46" s="273" t="str">
        <f>IF(ISBLANK('BudCom Expense worksheet'!L47),"",('BudCom Expense worksheet'!L47))</f>
        <v/>
      </c>
      <c r="L46" s="273" t="str">
        <f>IF(ISBLANK('BudCom Expense worksheet'!M47),"",('BudCom Expense worksheet'!M47))</f>
        <v/>
      </c>
      <c r="M46" s="273" t="str">
        <f>IF(ISBLANK('BudCom Expense worksheet'!N47),"",('BudCom Expense worksheet'!N47))</f>
        <v/>
      </c>
      <c r="N46" s="254" t="str">
        <f>IF(ISBLANK('BudCom Expense worksheet'!O47),"",('BudCom Expense worksheet'!O47))</f>
        <v/>
      </c>
      <c r="O46" s="273" t="str">
        <f>IF(ISBLANK('BudCom Expense worksheet'!P47),"",('BudCom Expense worksheet'!P47))</f>
        <v/>
      </c>
      <c r="P46" s="273" t="str">
        <f>IF(ISBLANK('BudCom Expense worksheet'!Q47),"",('BudCom Expense worksheet'!Q47))</f>
        <v/>
      </c>
      <c r="Q46" s="280"/>
    </row>
    <row r="47" spans="1:17" hidden="1" x14ac:dyDescent="0.25">
      <c r="A47" s="249" t="s">
        <v>602</v>
      </c>
      <c r="B47" s="249"/>
      <c r="C47" s="249"/>
      <c r="D47" s="249"/>
      <c r="E47" s="278" t="str">
        <f>IF(ISBLANK('BudCom Expense worksheet'!F48),"",('BudCom Expense worksheet'!F48))</f>
        <v/>
      </c>
      <c r="F47" s="279" t="str">
        <f>IF(ISBLANK('BudCom Expense worksheet'!G48),"",('BudCom Expense worksheet'!G48))</f>
        <v/>
      </c>
      <c r="G47" s="273" t="str">
        <f>IF(ISBLANK('BudCom Expense worksheet'!H48),"",('BudCom Expense worksheet'!H48))</f>
        <v/>
      </c>
      <c r="H47" s="274" t="str">
        <f>IF(ISBLANK('BudCom Expense worksheet'!I48),"",('BudCom Expense worksheet'!I48))</f>
        <v/>
      </c>
      <c r="I47" s="275" t="str">
        <f>IF(ISBLANK('BudCom Expense worksheet'!J48),"",('BudCom Expense worksheet'!J48))</f>
        <v/>
      </c>
      <c r="J47" s="273" t="str">
        <f>IF(ISBLANK('BudCom Expense worksheet'!K48),"",('BudCom Expense worksheet'!K48))</f>
        <v/>
      </c>
      <c r="K47" s="273" t="str">
        <f>IF(ISBLANK('BudCom Expense worksheet'!L48),"",('BudCom Expense worksheet'!L48))</f>
        <v/>
      </c>
      <c r="L47" s="273" t="str">
        <f>IF(ISBLANK('BudCom Expense worksheet'!M48),"",('BudCom Expense worksheet'!M48))</f>
        <v/>
      </c>
      <c r="M47" s="273" t="str">
        <f>IF(ISBLANK('BudCom Expense worksheet'!N48),"",('BudCom Expense worksheet'!N48))</f>
        <v/>
      </c>
      <c r="N47" s="254">
        <f>IF(ISBLANK('BudCom Expense worksheet'!O48),"",('BudCom Expense worksheet'!O48))</f>
        <v>44159</v>
      </c>
      <c r="O47" s="273" t="str">
        <f>IF(ISBLANK('BudCom Expense worksheet'!P48),"",('BudCom Expense worksheet'!P48))</f>
        <v/>
      </c>
      <c r="P47" s="273" t="str">
        <f>IF(ISBLANK('BudCom Expense worksheet'!Q48),"",('BudCom Expense worksheet'!Q48))</f>
        <v/>
      </c>
      <c r="Q47" s="280"/>
    </row>
    <row r="48" spans="1:17" hidden="1" x14ac:dyDescent="0.25">
      <c r="A48" s="249"/>
      <c r="B48" s="249" t="s">
        <v>603</v>
      </c>
      <c r="C48" s="249"/>
      <c r="D48" s="249"/>
      <c r="E48" s="278" t="str">
        <f>IF(ISBLANK('BudCom Expense worksheet'!F49),"",('BudCom Expense worksheet'!F49))</f>
        <v/>
      </c>
      <c r="F48" s="279" t="str">
        <f>IF(ISBLANK('BudCom Expense worksheet'!G49),"",('BudCom Expense worksheet'!G49))</f>
        <v/>
      </c>
      <c r="G48" s="273" t="str">
        <f>IF(ISBLANK('BudCom Expense worksheet'!H49),"",('BudCom Expense worksheet'!H49))</f>
        <v/>
      </c>
      <c r="H48" s="274" t="str">
        <f>IF(ISBLANK('BudCom Expense worksheet'!I49),"",('BudCom Expense worksheet'!I49))</f>
        <v/>
      </c>
      <c r="I48" s="275" t="str">
        <f>IF(ISBLANK('BudCom Expense worksheet'!J49),"",('BudCom Expense worksheet'!J49))</f>
        <v/>
      </c>
      <c r="J48" s="273" t="str">
        <f>IF(ISBLANK('BudCom Expense worksheet'!K49),"",('BudCom Expense worksheet'!K49))</f>
        <v/>
      </c>
      <c r="K48" s="273" t="str">
        <f>IF(ISBLANK('BudCom Expense worksheet'!L49),"",('BudCom Expense worksheet'!L49))</f>
        <v/>
      </c>
      <c r="L48" s="273" t="str">
        <f>IF(ISBLANK('BudCom Expense worksheet'!M49),"",('BudCom Expense worksheet'!M49))</f>
        <v/>
      </c>
      <c r="M48" s="273" t="str">
        <f>IF(ISBLANK('BudCom Expense worksheet'!N49),"",('BudCom Expense worksheet'!N49))</f>
        <v/>
      </c>
      <c r="N48" s="254">
        <f>IF(ISBLANK('BudCom Expense worksheet'!O49),"",('BudCom Expense worksheet'!O49))</f>
        <v>44159</v>
      </c>
      <c r="O48" s="273" t="str">
        <f>IF(ISBLANK('BudCom Expense worksheet'!P49),"",('BudCom Expense worksheet'!P49))</f>
        <v/>
      </c>
      <c r="P48" s="273" t="str">
        <f>IF(ISBLANK('BudCom Expense worksheet'!Q49),"",('BudCom Expense worksheet'!Q49))</f>
        <v/>
      </c>
      <c r="Q48" s="280"/>
    </row>
    <row r="49" spans="1:17" hidden="1" x14ac:dyDescent="0.2">
      <c r="A49" s="249"/>
      <c r="B49" s="249"/>
      <c r="C49" s="281" t="s">
        <v>604</v>
      </c>
      <c r="D49" s="298"/>
      <c r="E49" s="283">
        <f>IF(ISBLANK('BudCom Expense worksheet'!F50),"",('BudCom Expense worksheet'!F50))</f>
        <v>26417.81</v>
      </c>
      <c r="F49" s="284">
        <f>IF(ISBLANK('BudCom Expense worksheet'!G50),"",('BudCom Expense worksheet'!G50))</f>
        <v>25163.25</v>
      </c>
      <c r="G49" s="299">
        <f>IF(ISBLANK('BudCom Expense worksheet'!H50),"",('BudCom Expense worksheet'!H50))</f>
        <v>29337</v>
      </c>
      <c r="H49" s="274">
        <f>IF(ISBLANK('BudCom Expense worksheet'!I50),"",('BudCom Expense worksheet'!I50))</f>
        <v>4173.75</v>
      </c>
      <c r="I49" s="275">
        <f>IF(ISBLANK('BudCom Expense worksheet'!J50),"",('BudCom Expense worksheet'!J50))</f>
        <v>0.85773085182534003</v>
      </c>
      <c r="J49" s="299">
        <f>IF(ISBLANK('BudCom Expense worksheet'!K50),"",('BudCom Expense worksheet'!K50))</f>
        <v>31392</v>
      </c>
      <c r="K49" s="299">
        <f>IF(ISBLANK('BudCom Expense worksheet'!L50),"",('BudCom Expense worksheet'!L50))</f>
        <v>31392</v>
      </c>
      <c r="L49" s="273">
        <f>IF(ISBLANK('BudCom Expense worksheet'!M50),"",('BudCom Expense worksheet'!M50))</f>
        <v>0</v>
      </c>
      <c r="M49" s="299">
        <f>IF(ISBLANK('BudCom Expense worksheet'!N50),"",('BudCom Expense worksheet'!N50))</f>
        <v>29924</v>
      </c>
      <c r="N49" s="254">
        <f>IF(ISBLANK('BudCom Expense worksheet'!O50),"",('BudCom Expense worksheet'!O50))</f>
        <v>44159</v>
      </c>
      <c r="O49" s="273">
        <f>IF(ISBLANK('BudCom Expense worksheet'!P50),"",('BudCom Expense worksheet'!P50))</f>
        <v>1468</v>
      </c>
      <c r="P49" s="299">
        <f>IF(ISBLANK('BudCom Expense worksheet'!Q50),"",('BudCom Expense worksheet'!Q50))</f>
        <v>29924</v>
      </c>
      <c r="Q49" s="280"/>
    </row>
    <row r="50" spans="1:17" hidden="1" x14ac:dyDescent="0.2">
      <c r="A50" s="249"/>
      <c r="B50" s="249"/>
      <c r="C50" s="281" t="s">
        <v>605</v>
      </c>
      <c r="D50" s="298"/>
      <c r="E50" s="283">
        <f>IF(ISBLANK('BudCom Expense worksheet'!F51),"",('BudCom Expense worksheet'!F51))</f>
        <v>48666.98</v>
      </c>
      <c r="F50" s="284">
        <f>IF(ISBLANK('BudCom Expense worksheet'!G51),"",('BudCom Expense worksheet'!G51))</f>
        <v>50429.15</v>
      </c>
      <c r="G50" s="299">
        <f>IF(ISBLANK('BudCom Expense worksheet'!H51),"",('BudCom Expense worksheet'!H51))</f>
        <v>50069</v>
      </c>
      <c r="H50" s="274">
        <f>IF(ISBLANK('BudCom Expense worksheet'!I51),"",('BudCom Expense worksheet'!I51))</f>
        <v>-360.15000000000146</v>
      </c>
      <c r="I50" s="275">
        <f>IF(ISBLANK('BudCom Expense worksheet'!J51),"",('BudCom Expense worksheet'!J51))</f>
        <v>1.0071930735584893</v>
      </c>
      <c r="J50" s="299">
        <f>IF(ISBLANK('BudCom Expense worksheet'!K51),"",('BudCom Expense worksheet'!K51))</f>
        <v>51070</v>
      </c>
      <c r="K50" s="299">
        <f>IF(ISBLANK('BudCom Expense worksheet'!L51),"",('BudCom Expense worksheet'!L51))</f>
        <v>51070</v>
      </c>
      <c r="L50" s="273">
        <f>IF(ISBLANK('BudCom Expense worksheet'!M51),"",('BudCom Expense worksheet'!M51))</f>
        <v>0</v>
      </c>
      <c r="M50" s="299">
        <f>IF(ISBLANK('BudCom Expense worksheet'!N51),"",('BudCom Expense worksheet'!N51))</f>
        <v>51070</v>
      </c>
      <c r="N50" s="254">
        <f>IF(ISBLANK('BudCom Expense worksheet'!O51),"",('BudCom Expense worksheet'!O51))</f>
        <v>44159</v>
      </c>
      <c r="O50" s="273">
        <f>IF(ISBLANK('BudCom Expense worksheet'!P51),"",('BudCom Expense worksheet'!P51))</f>
        <v>0</v>
      </c>
      <c r="P50" s="299">
        <f>IF(ISBLANK('BudCom Expense worksheet'!Q51),"",('BudCom Expense worksheet'!Q51))</f>
        <v>51070</v>
      </c>
      <c r="Q50" s="280"/>
    </row>
    <row r="51" spans="1:17" hidden="1" x14ac:dyDescent="0.2">
      <c r="A51" s="249"/>
      <c r="B51" s="249"/>
      <c r="C51" s="281" t="s">
        <v>606</v>
      </c>
      <c r="D51" s="249"/>
      <c r="E51" s="283" t="str">
        <f>IF(ISBLANK('BudCom Expense worksheet'!F52),"",('BudCom Expense worksheet'!F52))</f>
        <v/>
      </c>
      <c r="F51" s="284">
        <f>IF(ISBLANK('BudCom Expense worksheet'!G52),"",('BudCom Expense worksheet'!G52))</f>
        <v>0</v>
      </c>
      <c r="G51" s="299">
        <f>IF(ISBLANK('BudCom Expense worksheet'!H52),"",('BudCom Expense worksheet'!H52))</f>
        <v>0</v>
      </c>
      <c r="H51" s="274">
        <f>IF(ISBLANK('BudCom Expense worksheet'!I52),"",('BudCom Expense worksheet'!I52))</f>
        <v>0</v>
      </c>
      <c r="I51" s="275" t="str">
        <f>IF(ISBLANK('BudCom Expense worksheet'!J52),"",('BudCom Expense worksheet'!J52))</f>
        <v>---</v>
      </c>
      <c r="J51" s="299">
        <f>IF(ISBLANK('BudCom Expense worksheet'!K52),"",('BudCom Expense worksheet'!K52))</f>
        <v>0</v>
      </c>
      <c r="K51" s="299">
        <f>IF(ISBLANK('BudCom Expense worksheet'!L52),"",('BudCom Expense worksheet'!L52))</f>
        <v>0</v>
      </c>
      <c r="L51" s="273">
        <f>IF(ISBLANK('BudCom Expense worksheet'!M52),"",('BudCom Expense worksheet'!M52))</f>
        <v>0</v>
      </c>
      <c r="M51" s="299">
        <f>IF(ISBLANK('BudCom Expense worksheet'!N52),"",('BudCom Expense worksheet'!N52))</f>
        <v>0</v>
      </c>
      <c r="N51" s="254">
        <f>IF(ISBLANK('BudCom Expense worksheet'!O52),"",('BudCom Expense worksheet'!O52))</f>
        <v>44159</v>
      </c>
      <c r="O51" s="273">
        <f>IF(ISBLANK('BudCom Expense worksheet'!P52),"",('BudCom Expense worksheet'!P52))</f>
        <v>0</v>
      </c>
      <c r="P51" s="299">
        <f>IF(ISBLANK('BudCom Expense worksheet'!Q52),"",('BudCom Expense worksheet'!Q52))</f>
        <v>0</v>
      </c>
      <c r="Q51" s="280"/>
    </row>
    <row r="52" spans="1:17" hidden="1" x14ac:dyDescent="0.2">
      <c r="A52" s="249"/>
      <c r="B52" s="249"/>
      <c r="C52" s="281" t="s">
        <v>607</v>
      </c>
      <c r="D52" s="249"/>
      <c r="E52" s="283">
        <f>IF(ISBLANK('BudCom Expense worksheet'!F53),"",('BudCom Expense worksheet'!F53))</f>
        <v>4624</v>
      </c>
      <c r="F52" s="284">
        <f>IF(ISBLANK('BudCom Expense worksheet'!G53),"",('BudCom Expense worksheet'!G53))</f>
        <v>3591</v>
      </c>
      <c r="G52" s="299">
        <f>IF(ISBLANK('BudCom Expense worksheet'!H53),"",('BudCom Expense worksheet'!H53))</f>
        <v>4328</v>
      </c>
      <c r="H52" s="274">
        <f>IF(ISBLANK('BudCom Expense worksheet'!I53),"",('BudCom Expense worksheet'!I53))</f>
        <v>737</v>
      </c>
      <c r="I52" s="275">
        <f>IF(ISBLANK('BudCom Expense worksheet'!J53),"",('BudCom Expense worksheet'!J53))</f>
        <v>0.82971349353049906</v>
      </c>
      <c r="J52" s="299">
        <f>IF(ISBLANK('BudCom Expense worksheet'!K53),"",('BudCom Expense worksheet'!K53))</f>
        <v>4387</v>
      </c>
      <c r="K52" s="299">
        <f>IF(ISBLANK('BudCom Expense worksheet'!L53),"",('BudCom Expense worksheet'!L53))</f>
        <v>4387</v>
      </c>
      <c r="L52" s="273">
        <f>IF(ISBLANK('BudCom Expense worksheet'!M53),"",('BudCom Expense worksheet'!M53))</f>
        <v>0</v>
      </c>
      <c r="M52" s="299">
        <f>IF(ISBLANK('BudCom Expense worksheet'!N53),"",('BudCom Expense worksheet'!N53))</f>
        <v>4387</v>
      </c>
      <c r="N52" s="254">
        <f>IF(ISBLANK('BudCom Expense worksheet'!O53),"",('BudCom Expense worksheet'!O53))</f>
        <v>44159</v>
      </c>
      <c r="O52" s="273">
        <f>IF(ISBLANK('BudCom Expense worksheet'!P53),"",('BudCom Expense worksheet'!P53))</f>
        <v>0</v>
      </c>
      <c r="P52" s="299">
        <f>IF(ISBLANK('BudCom Expense worksheet'!Q53),"",('BudCom Expense worksheet'!Q53))</f>
        <v>4387</v>
      </c>
      <c r="Q52" s="280"/>
    </row>
    <row r="53" spans="1:17" hidden="1" x14ac:dyDescent="0.2">
      <c r="A53" s="249"/>
      <c r="B53" s="249"/>
      <c r="C53" s="281" t="s">
        <v>608</v>
      </c>
      <c r="D53" s="249"/>
      <c r="E53" s="283">
        <f>IF(ISBLANK('BudCom Expense worksheet'!F54),"",('BudCom Expense worksheet'!F54))</f>
        <v>25</v>
      </c>
      <c r="F53" s="284">
        <f>IF(ISBLANK('BudCom Expense worksheet'!G54),"",('BudCom Expense worksheet'!G54))</f>
        <v>20</v>
      </c>
      <c r="G53" s="299">
        <f>IF(ISBLANK('BudCom Expense worksheet'!H54),"",('BudCom Expense worksheet'!H54))</f>
        <v>25</v>
      </c>
      <c r="H53" s="274">
        <f>IF(ISBLANK('BudCom Expense worksheet'!I54),"",('BudCom Expense worksheet'!I54))</f>
        <v>5</v>
      </c>
      <c r="I53" s="275">
        <f>IF(ISBLANK('BudCom Expense worksheet'!J54),"",('BudCom Expense worksheet'!J54))</f>
        <v>0.8</v>
      </c>
      <c r="J53" s="299">
        <f>IF(ISBLANK('BudCom Expense worksheet'!K54),"",('BudCom Expense worksheet'!K54))</f>
        <v>25</v>
      </c>
      <c r="K53" s="299">
        <f>IF(ISBLANK('BudCom Expense worksheet'!L54),"",('BudCom Expense worksheet'!L54))</f>
        <v>25</v>
      </c>
      <c r="L53" s="273">
        <f>IF(ISBLANK('BudCom Expense worksheet'!M54),"",('BudCom Expense worksheet'!M54))</f>
        <v>0</v>
      </c>
      <c r="M53" s="299">
        <f>IF(ISBLANK('BudCom Expense worksheet'!N54),"",('BudCom Expense worksheet'!N54))</f>
        <v>25</v>
      </c>
      <c r="N53" s="254">
        <f>IF(ISBLANK('BudCom Expense worksheet'!O54),"",('BudCom Expense worksheet'!O54))</f>
        <v>44159</v>
      </c>
      <c r="O53" s="273">
        <f>IF(ISBLANK('BudCom Expense worksheet'!P54),"",('BudCom Expense worksheet'!P54))</f>
        <v>0</v>
      </c>
      <c r="P53" s="299">
        <f>IF(ISBLANK('BudCom Expense worksheet'!Q54),"",('BudCom Expense worksheet'!Q54))</f>
        <v>25</v>
      </c>
      <c r="Q53" s="280"/>
    </row>
    <row r="54" spans="1:17" hidden="1" x14ac:dyDescent="0.2">
      <c r="A54" s="249"/>
      <c r="B54" s="249"/>
      <c r="C54" s="281" t="s">
        <v>1252</v>
      </c>
      <c r="D54" s="249"/>
      <c r="E54" s="283">
        <f>IF(ISBLANK('BudCom Expense worksheet'!F55),"",('BudCom Expense worksheet'!F55))</f>
        <v>3420.39</v>
      </c>
      <c r="F54" s="284">
        <f>IF(ISBLANK('BudCom Expense worksheet'!G55),"",('BudCom Expense worksheet'!G55))</f>
        <v>1195.6199999999999</v>
      </c>
      <c r="G54" s="299">
        <f>IF(ISBLANK('BudCom Expense worksheet'!H55),"",('BudCom Expense worksheet'!H55))</f>
        <v>3000</v>
      </c>
      <c r="H54" s="274">
        <f>IF(ISBLANK('BudCom Expense worksheet'!I55),"",('BudCom Expense worksheet'!I55))</f>
        <v>1804.38</v>
      </c>
      <c r="I54" s="275">
        <f>IF(ISBLANK('BudCom Expense worksheet'!J55),"",('BudCom Expense worksheet'!J55))</f>
        <v>0.39853999999999995</v>
      </c>
      <c r="J54" s="299">
        <f>IF(ISBLANK('BudCom Expense worksheet'!K55),"",('BudCom Expense worksheet'!K55))</f>
        <v>3000</v>
      </c>
      <c r="K54" s="299">
        <f>IF(ISBLANK('BudCom Expense worksheet'!L55),"",('BudCom Expense worksheet'!L55))</f>
        <v>3000</v>
      </c>
      <c r="L54" s="273">
        <f>IF(ISBLANK('BudCom Expense worksheet'!M55),"",('BudCom Expense worksheet'!M55))</f>
        <v>0</v>
      </c>
      <c r="M54" s="299">
        <f>IF(ISBLANK('BudCom Expense worksheet'!N55),"",('BudCom Expense worksheet'!N55))</f>
        <v>3000</v>
      </c>
      <c r="N54" s="254">
        <f>IF(ISBLANK('BudCom Expense worksheet'!O55),"",('BudCom Expense worksheet'!O55))</f>
        <v>44159</v>
      </c>
      <c r="O54" s="273">
        <f>IF(ISBLANK('BudCom Expense worksheet'!P55),"",('BudCom Expense worksheet'!P55))</f>
        <v>0</v>
      </c>
      <c r="P54" s="299">
        <f>IF(ISBLANK('BudCom Expense worksheet'!Q55),"",('BudCom Expense worksheet'!Q55))</f>
        <v>3000</v>
      </c>
      <c r="Q54" s="280"/>
    </row>
    <row r="55" spans="1:17" hidden="1" x14ac:dyDescent="0.2">
      <c r="A55" s="249"/>
      <c r="B55" s="249"/>
      <c r="C55" s="281" t="s">
        <v>609</v>
      </c>
      <c r="D55" s="249"/>
      <c r="E55" s="283">
        <f>IF(ISBLANK('BudCom Expense worksheet'!F56),"",('BudCom Expense worksheet'!F56))</f>
        <v>3679.46</v>
      </c>
      <c r="F55" s="284">
        <f>IF(ISBLANK('BudCom Expense worksheet'!G56),"",('BudCom Expense worksheet'!G56))</f>
        <v>2571.8200000000002</v>
      </c>
      <c r="G55" s="299">
        <f>IF(ISBLANK('BudCom Expense worksheet'!H56),"",('BudCom Expense worksheet'!H56))</f>
        <v>4000</v>
      </c>
      <c r="H55" s="274">
        <f>IF(ISBLANK('BudCom Expense worksheet'!I56),"",('BudCom Expense worksheet'!I56))</f>
        <v>1428.1799999999998</v>
      </c>
      <c r="I55" s="275">
        <f>IF(ISBLANK('BudCom Expense worksheet'!J56),"",('BudCom Expense worksheet'!J56))</f>
        <v>0.64295500000000005</v>
      </c>
      <c r="J55" s="299">
        <f>IF(ISBLANK('BudCom Expense worksheet'!K56),"",('BudCom Expense worksheet'!K56))</f>
        <v>4000</v>
      </c>
      <c r="K55" s="299">
        <f>IF(ISBLANK('BudCom Expense worksheet'!L56),"",('BudCom Expense worksheet'!L56))</f>
        <v>4000</v>
      </c>
      <c r="L55" s="273">
        <f>IF(ISBLANK('BudCom Expense worksheet'!M56),"",('BudCom Expense worksheet'!M56))</f>
        <v>0</v>
      </c>
      <c r="M55" s="299">
        <f>IF(ISBLANK('BudCom Expense worksheet'!N56),"",('BudCom Expense worksheet'!N56))</f>
        <v>4000</v>
      </c>
      <c r="N55" s="254">
        <f>IF(ISBLANK('BudCom Expense worksheet'!O56),"",('BudCom Expense worksheet'!O56))</f>
        <v>44159</v>
      </c>
      <c r="O55" s="273">
        <f>IF(ISBLANK('BudCom Expense worksheet'!P56),"",('BudCom Expense worksheet'!P56))</f>
        <v>0</v>
      </c>
      <c r="P55" s="299">
        <f>IF(ISBLANK('BudCom Expense worksheet'!Q56),"",('BudCom Expense worksheet'!Q56))</f>
        <v>4000</v>
      </c>
      <c r="Q55" s="280"/>
    </row>
    <row r="56" spans="1:17" hidden="1" x14ac:dyDescent="0.2">
      <c r="A56" s="249"/>
      <c r="B56" s="249"/>
      <c r="C56" s="281" t="s">
        <v>610</v>
      </c>
      <c r="D56" s="249"/>
      <c r="E56" s="283">
        <f>IF(ISBLANK('BudCom Expense worksheet'!F57),"",('BudCom Expense worksheet'!F57))</f>
        <v>2828.09</v>
      </c>
      <c r="F56" s="284">
        <f>IF(ISBLANK('BudCom Expense worksheet'!G57),"",('BudCom Expense worksheet'!G57))</f>
        <v>1125.56</v>
      </c>
      <c r="G56" s="299">
        <f>IF(ISBLANK('BudCom Expense worksheet'!H57),"",('BudCom Expense worksheet'!H57))</f>
        <v>2800</v>
      </c>
      <c r="H56" s="274">
        <f>IF(ISBLANK('BudCom Expense worksheet'!I57),"",('BudCom Expense worksheet'!I57))</f>
        <v>1674.44</v>
      </c>
      <c r="I56" s="275">
        <f>IF(ISBLANK('BudCom Expense worksheet'!J57),"",('BudCom Expense worksheet'!J57))</f>
        <v>0.40198571428571428</v>
      </c>
      <c r="J56" s="299">
        <f>IF(ISBLANK('BudCom Expense worksheet'!K57),"",('BudCom Expense worksheet'!K57))</f>
        <v>2800</v>
      </c>
      <c r="K56" s="299">
        <f>IF(ISBLANK('BudCom Expense worksheet'!L57),"",('BudCom Expense worksheet'!L57))</f>
        <v>2800</v>
      </c>
      <c r="L56" s="273">
        <f>IF(ISBLANK('BudCom Expense worksheet'!M57),"",('BudCom Expense worksheet'!M57))</f>
        <v>0</v>
      </c>
      <c r="M56" s="299">
        <f>IF(ISBLANK('BudCom Expense worksheet'!N57),"",('BudCom Expense worksheet'!N57))</f>
        <v>2800</v>
      </c>
      <c r="N56" s="254">
        <f>IF(ISBLANK('BudCom Expense worksheet'!O57),"",('BudCom Expense worksheet'!O57))</f>
        <v>44159</v>
      </c>
      <c r="O56" s="273">
        <f>IF(ISBLANK('BudCom Expense worksheet'!P57),"",('BudCom Expense worksheet'!P57))</f>
        <v>0</v>
      </c>
      <c r="P56" s="299">
        <f>IF(ISBLANK('BudCom Expense worksheet'!Q57),"",('BudCom Expense worksheet'!Q57))</f>
        <v>2800</v>
      </c>
      <c r="Q56" s="280"/>
    </row>
    <row r="57" spans="1:17" hidden="1" x14ac:dyDescent="0.2">
      <c r="A57" s="249"/>
      <c r="B57" s="249"/>
      <c r="C57" s="281" t="s">
        <v>611</v>
      </c>
      <c r="D57" s="249"/>
      <c r="E57" s="283">
        <f>IF(ISBLANK('BudCom Expense worksheet'!F58),"",('BudCom Expense worksheet'!F58))</f>
        <v>684</v>
      </c>
      <c r="F57" s="284">
        <f>IF(ISBLANK('BudCom Expense worksheet'!G58),"",('BudCom Expense worksheet'!G58))</f>
        <v>0</v>
      </c>
      <c r="G57" s="299">
        <f>IF(ISBLANK('BudCom Expense worksheet'!H58),"",('BudCom Expense worksheet'!H58))</f>
        <v>1460</v>
      </c>
      <c r="H57" s="274">
        <f>IF(ISBLANK('BudCom Expense worksheet'!I58),"",('BudCom Expense worksheet'!I58))</f>
        <v>1460</v>
      </c>
      <c r="I57" s="275">
        <f>IF(ISBLANK('BudCom Expense worksheet'!J58),"",('BudCom Expense worksheet'!J58))</f>
        <v>0</v>
      </c>
      <c r="J57" s="299">
        <f>IF(ISBLANK('BudCom Expense worksheet'!K58),"",('BudCom Expense worksheet'!K58))</f>
        <v>1460</v>
      </c>
      <c r="K57" s="299">
        <f>IF(ISBLANK('BudCom Expense worksheet'!L58),"",('BudCom Expense worksheet'!L58))</f>
        <v>1460</v>
      </c>
      <c r="L57" s="273">
        <f>IF(ISBLANK('BudCom Expense worksheet'!M58),"",('BudCom Expense worksheet'!M58))</f>
        <v>0</v>
      </c>
      <c r="M57" s="299">
        <f>IF(ISBLANK('BudCom Expense worksheet'!N58),"",('BudCom Expense worksheet'!N58))</f>
        <v>1460</v>
      </c>
      <c r="N57" s="254">
        <f>IF(ISBLANK('BudCom Expense worksheet'!O58),"",('BudCom Expense worksheet'!O58))</f>
        <v>44159</v>
      </c>
      <c r="O57" s="273">
        <f>IF(ISBLANK('BudCom Expense worksheet'!P58),"",('BudCom Expense worksheet'!P58))</f>
        <v>0</v>
      </c>
      <c r="P57" s="299">
        <f>IF(ISBLANK('BudCom Expense worksheet'!Q58),"",('BudCom Expense worksheet'!Q58))</f>
        <v>1460</v>
      </c>
      <c r="Q57" s="280"/>
    </row>
    <row r="58" spans="1:17" hidden="1" x14ac:dyDescent="0.2">
      <c r="A58" s="249"/>
      <c r="B58" s="249"/>
      <c r="C58" s="281" t="s">
        <v>612</v>
      </c>
      <c r="D58" s="249"/>
      <c r="E58" s="283">
        <f>IF(ISBLANK('BudCom Expense worksheet'!F59),"",('BudCom Expense worksheet'!F59))</f>
        <v>76</v>
      </c>
      <c r="F58" s="284">
        <f>IF(ISBLANK('BudCom Expense worksheet'!G59),"",('BudCom Expense worksheet'!G59))</f>
        <v>736.9</v>
      </c>
      <c r="G58" s="299">
        <f>IF(ISBLANK('BudCom Expense worksheet'!H59),"",('BudCom Expense worksheet'!H59))</f>
        <v>0</v>
      </c>
      <c r="H58" s="274">
        <f>IF(ISBLANK('BudCom Expense worksheet'!I59),"",('BudCom Expense worksheet'!I59))</f>
        <v>-736.9</v>
      </c>
      <c r="I58" s="275" t="str">
        <f>IF(ISBLANK('BudCom Expense worksheet'!J59),"",('BudCom Expense worksheet'!J59))</f>
        <v>---</v>
      </c>
      <c r="J58" s="299">
        <f>IF(ISBLANK('BudCom Expense worksheet'!K59),"",('BudCom Expense worksheet'!K59))</f>
        <v>0</v>
      </c>
      <c r="K58" s="299">
        <f>IF(ISBLANK('BudCom Expense worksheet'!L59),"",('BudCom Expense worksheet'!L59))</f>
        <v>0</v>
      </c>
      <c r="L58" s="273">
        <f>IF(ISBLANK('BudCom Expense worksheet'!M59),"",('BudCom Expense worksheet'!M59))</f>
        <v>0</v>
      </c>
      <c r="M58" s="299">
        <f>IF(ISBLANK('BudCom Expense worksheet'!N59),"",('BudCom Expense worksheet'!N59))</f>
        <v>0</v>
      </c>
      <c r="N58" s="254">
        <f>IF(ISBLANK('BudCom Expense worksheet'!O59),"",('BudCom Expense worksheet'!O59))</f>
        <v>44159</v>
      </c>
      <c r="O58" s="273">
        <f>IF(ISBLANK('BudCom Expense worksheet'!P59),"",('BudCom Expense worksheet'!P59))</f>
        <v>0</v>
      </c>
      <c r="P58" s="299">
        <f>IF(ISBLANK('BudCom Expense worksheet'!Q59),"",('BudCom Expense worksheet'!Q59))</f>
        <v>0</v>
      </c>
      <c r="Q58" s="280"/>
    </row>
    <row r="59" spans="1:17" hidden="1" x14ac:dyDescent="0.2">
      <c r="A59" s="249"/>
      <c r="B59" s="249"/>
      <c r="C59" s="281" t="s">
        <v>613</v>
      </c>
      <c r="D59" s="249"/>
      <c r="E59" s="283">
        <f>IF(ISBLANK('BudCom Expense worksheet'!F60),"",('BudCom Expense worksheet'!F60))</f>
        <v>234.68</v>
      </c>
      <c r="F59" s="284">
        <f>IF(ISBLANK('BudCom Expense worksheet'!G60),"",('BudCom Expense worksheet'!G60))</f>
        <v>0</v>
      </c>
      <c r="G59" s="299">
        <f>IF(ISBLANK('BudCom Expense worksheet'!H60),"",('BudCom Expense worksheet'!H60))</f>
        <v>300</v>
      </c>
      <c r="H59" s="274">
        <f>IF(ISBLANK('BudCom Expense worksheet'!I60),"",('BudCom Expense worksheet'!I60))</f>
        <v>300</v>
      </c>
      <c r="I59" s="275">
        <f>IF(ISBLANK('BudCom Expense worksheet'!J60),"",('BudCom Expense worksheet'!J60))</f>
        <v>0</v>
      </c>
      <c r="J59" s="299">
        <f>IF(ISBLANK('BudCom Expense worksheet'!K60),"",('BudCom Expense worksheet'!K60))</f>
        <v>300</v>
      </c>
      <c r="K59" s="299">
        <f>IF(ISBLANK('BudCom Expense worksheet'!L60),"",('BudCom Expense worksheet'!L60))</f>
        <v>300</v>
      </c>
      <c r="L59" s="273">
        <f>IF(ISBLANK('BudCom Expense worksheet'!M60),"",('BudCom Expense worksheet'!M60))</f>
        <v>0</v>
      </c>
      <c r="M59" s="299">
        <f>IF(ISBLANK('BudCom Expense worksheet'!N60),"",('BudCom Expense worksheet'!N60))</f>
        <v>300</v>
      </c>
      <c r="N59" s="254">
        <f>IF(ISBLANK('BudCom Expense worksheet'!O60),"",('BudCom Expense worksheet'!O60))</f>
        <v>44159</v>
      </c>
      <c r="O59" s="273">
        <f>IF(ISBLANK('BudCom Expense worksheet'!P60),"",('BudCom Expense worksheet'!P60))</f>
        <v>0</v>
      </c>
      <c r="P59" s="299">
        <f>IF(ISBLANK('BudCom Expense worksheet'!Q60),"",('BudCom Expense worksheet'!Q60))</f>
        <v>300</v>
      </c>
      <c r="Q59" s="280"/>
    </row>
    <row r="60" spans="1:17" hidden="1" x14ac:dyDescent="0.2">
      <c r="A60" s="249"/>
      <c r="B60" s="249"/>
      <c r="C60" s="281" t="s">
        <v>614</v>
      </c>
      <c r="D60" s="249"/>
      <c r="E60" s="283">
        <f>IF(ISBLANK('BudCom Expense worksheet'!F61),"",('BudCom Expense worksheet'!F61))</f>
        <v>2252.5</v>
      </c>
      <c r="F60" s="284">
        <f>IF(ISBLANK('BudCom Expense worksheet'!G61),"",('BudCom Expense worksheet'!G61))</f>
        <v>1997.5</v>
      </c>
      <c r="G60" s="299">
        <f>IF(ISBLANK('BudCom Expense worksheet'!H61),"",('BudCom Expense worksheet'!H61))</f>
        <v>2500</v>
      </c>
      <c r="H60" s="274">
        <f>IF(ISBLANK('BudCom Expense worksheet'!I61),"",('BudCom Expense worksheet'!I61))</f>
        <v>502.5</v>
      </c>
      <c r="I60" s="275">
        <f>IF(ISBLANK('BudCom Expense worksheet'!J61),"",('BudCom Expense worksheet'!J61))</f>
        <v>0.79900000000000004</v>
      </c>
      <c r="J60" s="299">
        <f>IF(ISBLANK('BudCom Expense worksheet'!K61),"",('BudCom Expense worksheet'!K61))</f>
        <v>2500</v>
      </c>
      <c r="K60" s="299">
        <f>IF(ISBLANK('BudCom Expense worksheet'!L61),"",('BudCom Expense worksheet'!L61))</f>
        <v>2500</v>
      </c>
      <c r="L60" s="273">
        <f>IF(ISBLANK('BudCom Expense worksheet'!M61),"",('BudCom Expense worksheet'!M61))</f>
        <v>0</v>
      </c>
      <c r="M60" s="299">
        <f>IF(ISBLANK('BudCom Expense worksheet'!N61),"",('BudCom Expense worksheet'!N61))</f>
        <v>2500</v>
      </c>
      <c r="N60" s="254">
        <f>IF(ISBLANK('BudCom Expense worksheet'!O61),"",('BudCom Expense worksheet'!O61))</f>
        <v>44159</v>
      </c>
      <c r="O60" s="273">
        <f>IF(ISBLANK('BudCom Expense worksheet'!P61),"",('BudCom Expense worksheet'!P61))</f>
        <v>0</v>
      </c>
      <c r="P60" s="299">
        <f>IF(ISBLANK('BudCom Expense worksheet'!Q61),"",('BudCom Expense worksheet'!Q61))</f>
        <v>2500</v>
      </c>
      <c r="Q60" s="280"/>
    </row>
    <row r="61" spans="1:17" hidden="1" x14ac:dyDescent="0.2">
      <c r="A61" s="249"/>
      <c r="B61" s="249"/>
      <c r="C61" s="281" t="s">
        <v>615</v>
      </c>
      <c r="D61" s="249"/>
      <c r="E61" s="289">
        <f>IF(ISBLANK('BudCom Expense worksheet'!F62),"",('BudCom Expense worksheet'!F62))</f>
        <v>1993</v>
      </c>
      <c r="F61" s="290">
        <f>IF(ISBLANK('BudCom Expense worksheet'!G62),"",('BudCom Expense worksheet'!G62))</f>
        <v>2441.2600000000002</v>
      </c>
      <c r="G61" s="299">
        <f>IF(ISBLANK('BudCom Expense worksheet'!H62),"",('BudCom Expense worksheet'!H62))</f>
        <v>1200</v>
      </c>
      <c r="H61" s="287">
        <f>IF(ISBLANK('BudCom Expense worksheet'!I62),"",('BudCom Expense worksheet'!I62))</f>
        <v>-1241.2600000000002</v>
      </c>
      <c r="I61" s="288">
        <f>IF(ISBLANK('BudCom Expense worksheet'!J62),"",('BudCom Expense worksheet'!J62))</f>
        <v>2.0343833333333334</v>
      </c>
      <c r="J61" s="299">
        <f>IF(ISBLANK('BudCom Expense worksheet'!K62),"",('BudCom Expense worksheet'!K62))</f>
        <v>2000</v>
      </c>
      <c r="K61" s="299">
        <f>IF(ISBLANK('BudCom Expense worksheet'!L62),"",('BudCom Expense worksheet'!L62))</f>
        <v>2000</v>
      </c>
      <c r="L61" s="273">
        <f>IF(ISBLANK('BudCom Expense worksheet'!M62),"",('BudCom Expense worksheet'!M62))</f>
        <v>0</v>
      </c>
      <c r="M61" s="299">
        <f>IF(ISBLANK('BudCom Expense worksheet'!N62),"",('BudCom Expense worksheet'!N62))</f>
        <v>2000</v>
      </c>
      <c r="N61" s="254">
        <f>IF(ISBLANK('BudCom Expense worksheet'!O62),"",('BudCom Expense worksheet'!O62))</f>
        <v>44159</v>
      </c>
      <c r="O61" s="273">
        <f>IF(ISBLANK('BudCom Expense worksheet'!P62),"",('BudCom Expense worksheet'!P62))</f>
        <v>0</v>
      </c>
      <c r="P61" s="299">
        <f>IF(ISBLANK('BudCom Expense worksheet'!Q62),"",('BudCom Expense worksheet'!Q62))</f>
        <v>1200</v>
      </c>
      <c r="Q61" s="280"/>
    </row>
    <row r="62" spans="1:17" hidden="1" x14ac:dyDescent="0.25">
      <c r="A62" s="249"/>
      <c r="B62" s="249" t="s">
        <v>616</v>
      </c>
      <c r="C62" s="249"/>
      <c r="D62" s="249"/>
      <c r="E62" s="263">
        <f>IF(ISBLANK('BudCom Expense worksheet'!F63),"",('BudCom Expense worksheet'!F63))</f>
        <v>94901.91</v>
      </c>
      <c r="F62" s="264">
        <f>IF(ISBLANK('BudCom Expense worksheet'!G63),"",('BudCom Expense worksheet'!G63))</f>
        <v>89272.059999999983</v>
      </c>
      <c r="G62" s="265">
        <f>IF(ISBLANK('BudCom Expense worksheet'!H63),"",('BudCom Expense worksheet'!H63))</f>
        <v>99019</v>
      </c>
      <c r="H62" s="266">
        <f>IF(ISBLANK('BudCom Expense worksheet'!I63),"",('BudCom Expense worksheet'!I63))</f>
        <v>9746.9400000000169</v>
      </c>
      <c r="I62" s="267">
        <f>IF(ISBLANK('BudCom Expense worksheet'!J63),"",('BudCom Expense worksheet'!J63))</f>
        <v>0.90156495218089439</v>
      </c>
      <c r="J62" s="273">
        <f>IF(ISBLANK('BudCom Expense worksheet'!K63),"",('BudCom Expense worksheet'!K63))</f>
        <v>102934</v>
      </c>
      <c r="K62" s="273">
        <f>IF(ISBLANK('BudCom Expense worksheet'!L63),"",('BudCom Expense worksheet'!L63))</f>
        <v>102934</v>
      </c>
      <c r="L62" s="273">
        <f>IF(ISBLANK('BudCom Expense worksheet'!M63),"",('BudCom Expense worksheet'!M63))</f>
        <v>0</v>
      </c>
      <c r="M62" s="273">
        <f>IF(ISBLANK('BudCom Expense worksheet'!N63),"",('BudCom Expense worksheet'!N63))</f>
        <v>101466</v>
      </c>
      <c r="N62" s="254">
        <f>IF(ISBLANK('BudCom Expense worksheet'!O63),"",('BudCom Expense worksheet'!O63))</f>
        <v>44159</v>
      </c>
      <c r="O62" s="273">
        <f>IF(ISBLANK('BudCom Expense worksheet'!P63),"",('BudCom Expense worksheet'!P63))</f>
        <v>1468</v>
      </c>
      <c r="P62" s="273">
        <f>IF(ISBLANK('BudCom Expense worksheet'!Q63),"",('BudCom Expense worksheet'!Q63))</f>
        <v>100666</v>
      </c>
      <c r="Q62" s="280"/>
    </row>
    <row r="63" spans="1:17" hidden="1" x14ac:dyDescent="0.25">
      <c r="A63" s="249"/>
      <c r="B63" s="249" t="s">
        <v>617</v>
      </c>
      <c r="C63" s="249"/>
      <c r="D63" s="249"/>
      <c r="E63" s="278" t="str">
        <f>IF(ISBLANK('BudCom Expense worksheet'!F64),"",('BudCom Expense worksheet'!F64))</f>
        <v/>
      </c>
      <c r="F63" s="279" t="str">
        <f>IF(ISBLANK('BudCom Expense worksheet'!G64),"",('BudCom Expense worksheet'!G64))</f>
        <v/>
      </c>
      <c r="G63" s="273" t="str">
        <f>IF(ISBLANK('BudCom Expense worksheet'!H64),"",('BudCom Expense worksheet'!H64))</f>
        <v/>
      </c>
      <c r="H63" s="274" t="str">
        <f>IF(ISBLANK('BudCom Expense worksheet'!I64),"",('BudCom Expense worksheet'!I64))</f>
        <v/>
      </c>
      <c r="I63" s="275" t="str">
        <f>IF(ISBLANK('BudCom Expense worksheet'!J64),"",('BudCom Expense worksheet'!J64))</f>
        <v/>
      </c>
      <c r="J63" s="273" t="str">
        <f>IF(ISBLANK('BudCom Expense worksheet'!K64),"",('BudCom Expense worksheet'!K64))</f>
        <v/>
      </c>
      <c r="K63" s="273" t="str">
        <f>IF(ISBLANK('BudCom Expense worksheet'!L64),"",('BudCom Expense worksheet'!L64))</f>
        <v/>
      </c>
      <c r="L63" s="273" t="str">
        <f>IF(ISBLANK('BudCom Expense worksheet'!M64),"",('BudCom Expense worksheet'!M64))</f>
        <v/>
      </c>
      <c r="M63" s="273" t="str">
        <f>IF(ISBLANK('BudCom Expense worksheet'!N64),"",('BudCom Expense worksheet'!N64))</f>
        <v/>
      </c>
      <c r="N63" s="254">
        <f>IF(ISBLANK('BudCom Expense worksheet'!O64),"",('BudCom Expense worksheet'!O64))</f>
        <v>44159</v>
      </c>
      <c r="O63" s="273" t="str">
        <f>IF(ISBLANK('BudCom Expense worksheet'!P64),"",('BudCom Expense worksheet'!P64))</f>
        <v/>
      </c>
      <c r="P63" s="273" t="str">
        <f>IF(ISBLANK('BudCom Expense worksheet'!Q64),"",('BudCom Expense worksheet'!Q64))</f>
        <v/>
      </c>
      <c r="Q63" s="280"/>
    </row>
    <row r="64" spans="1:17" hidden="1" x14ac:dyDescent="0.25">
      <c r="A64" s="249"/>
      <c r="B64" s="249"/>
      <c r="C64" s="281" t="s">
        <v>618</v>
      </c>
      <c r="D64" s="298"/>
      <c r="E64" s="283">
        <f>IF(ISBLANK('BudCom Expense worksheet'!F65),"",('BudCom Expense worksheet'!F65))</f>
        <v>900</v>
      </c>
      <c r="F64" s="284">
        <f>IF(ISBLANK('BudCom Expense worksheet'!G65),"",('BudCom Expense worksheet'!G65))</f>
        <v>2570</v>
      </c>
      <c r="G64" s="273">
        <f>IF(ISBLANK('BudCom Expense worksheet'!H65),"",('BudCom Expense worksheet'!H65))</f>
        <v>2700</v>
      </c>
      <c r="H64" s="274">
        <f>IF(ISBLANK('BudCom Expense worksheet'!I65),"",('BudCom Expense worksheet'!I65))</f>
        <v>130</v>
      </c>
      <c r="I64" s="275">
        <f>IF(ISBLANK('BudCom Expense worksheet'!J65),"",('BudCom Expense worksheet'!J65))</f>
        <v>0.95185185185185184</v>
      </c>
      <c r="J64" s="273">
        <f>IF(ISBLANK('BudCom Expense worksheet'!K65),"",('BudCom Expense worksheet'!K65))</f>
        <v>1170</v>
      </c>
      <c r="K64" s="273">
        <f>IF(ISBLANK('BudCom Expense worksheet'!L65),"",('BudCom Expense worksheet'!L65))</f>
        <v>1170</v>
      </c>
      <c r="L64" s="273">
        <f>IF(ISBLANK('BudCom Expense worksheet'!M65),"",('BudCom Expense worksheet'!M65))</f>
        <v>0</v>
      </c>
      <c r="M64" s="273">
        <f>IF(ISBLANK('BudCom Expense worksheet'!N65),"",('BudCom Expense worksheet'!N65))</f>
        <v>1170</v>
      </c>
      <c r="N64" s="254">
        <f>IF(ISBLANK('BudCom Expense worksheet'!O65),"",('BudCom Expense worksheet'!O65))</f>
        <v>44159</v>
      </c>
      <c r="O64" s="273">
        <f>IF(ISBLANK('BudCom Expense worksheet'!P65),"",('BudCom Expense worksheet'!P65))</f>
        <v>0</v>
      </c>
      <c r="P64" s="273">
        <f>IF(ISBLANK('BudCom Expense worksheet'!Q65),"",('BudCom Expense worksheet'!Q65))</f>
        <v>1170</v>
      </c>
      <c r="Q64" s="280"/>
    </row>
    <row r="65" spans="1:17" hidden="1" x14ac:dyDescent="0.25">
      <c r="A65" s="249"/>
      <c r="B65" s="249"/>
      <c r="C65" s="281" t="s">
        <v>619</v>
      </c>
      <c r="D65" s="298"/>
      <c r="E65" s="283">
        <f>IF(ISBLANK('BudCom Expense worksheet'!F66),"",('BudCom Expense worksheet'!F66))</f>
        <v>440</v>
      </c>
      <c r="F65" s="284">
        <f>IF(ISBLANK('BudCom Expense worksheet'!G66),"",('BudCom Expense worksheet'!G66))</f>
        <v>7276.06</v>
      </c>
      <c r="G65" s="273">
        <f>IF(ISBLANK('BudCom Expense worksheet'!H66),"",('BudCom Expense worksheet'!H66))</f>
        <v>4070</v>
      </c>
      <c r="H65" s="274">
        <f>IF(ISBLANK('BudCom Expense worksheet'!I66),"",('BudCom Expense worksheet'!I66))</f>
        <v>-3206.0600000000004</v>
      </c>
      <c r="I65" s="275">
        <f>IF(ISBLANK('BudCom Expense worksheet'!J66),"",('BudCom Expense worksheet'!J66))</f>
        <v>1.7877297297297299</v>
      </c>
      <c r="J65" s="273">
        <f>IF(ISBLANK('BudCom Expense worksheet'!K66),"",('BudCom Expense worksheet'!K66))</f>
        <v>2707</v>
      </c>
      <c r="K65" s="273">
        <f>IF(ISBLANK('BudCom Expense worksheet'!L66),"",('BudCom Expense worksheet'!L66))</f>
        <v>2707</v>
      </c>
      <c r="L65" s="273">
        <f>IF(ISBLANK('BudCom Expense worksheet'!M66),"",('BudCom Expense worksheet'!M66))</f>
        <v>0</v>
      </c>
      <c r="M65" s="273">
        <f>IF(ISBLANK('BudCom Expense worksheet'!N66),"",('BudCom Expense worksheet'!N66))</f>
        <v>2607</v>
      </c>
      <c r="N65" s="254">
        <f>IF(ISBLANK('BudCom Expense worksheet'!O66),"",('BudCom Expense worksheet'!O66))</f>
        <v>44159</v>
      </c>
      <c r="O65" s="273">
        <f>IF(ISBLANK('BudCom Expense worksheet'!P66),"",('BudCom Expense worksheet'!P66))</f>
        <v>100</v>
      </c>
      <c r="P65" s="273">
        <f>IF(ISBLANK('BudCom Expense worksheet'!Q66),"",('BudCom Expense worksheet'!Q66))</f>
        <v>2607</v>
      </c>
      <c r="Q65" s="280"/>
    </row>
    <row r="66" spans="1:17" hidden="1" x14ac:dyDescent="0.25">
      <c r="A66" s="249"/>
      <c r="B66" s="249"/>
      <c r="C66" s="281" t="s">
        <v>620</v>
      </c>
      <c r="D66" s="298"/>
      <c r="E66" s="283">
        <f>IF(ISBLANK('BudCom Expense worksheet'!F67),"",('BudCom Expense worksheet'!F67))</f>
        <v>1468.5</v>
      </c>
      <c r="F66" s="284">
        <f>IF(ISBLANK('BudCom Expense worksheet'!G67),"",('BudCom Expense worksheet'!G67))</f>
        <v>7839</v>
      </c>
      <c r="G66" s="273">
        <f>IF(ISBLANK('BudCom Expense worksheet'!H67),"",('BudCom Expense worksheet'!H67))</f>
        <v>3765</v>
      </c>
      <c r="H66" s="274">
        <f>IF(ISBLANK('BudCom Expense worksheet'!I67),"",('BudCom Expense worksheet'!I67))</f>
        <v>-4074</v>
      </c>
      <c r="I66" s="275">
        <f>IF(ISBLANK('BudCom Expense worksheet'!J67),"",('BudCom Expense worksheet'!J67))</f>
        <v>2.0820717131474105</v>
      </c>
      <c r="J66" s="273">
        <f>IF(ISBLANK('BudCom Expense worksheet'!K67),"",('BudCom Expense worksheet'!K67))</f>
        <v>2798</v>
      </c>
      <c r="K66" s="273">
        <f>IF(ISBLANK('BudCom Expense worksheet'!L67),"",('BudCom Expense worksheet'!L67))</f>
        <v>2798</v>
      </c>
      <c r="L66" s="273">
        <f>IF(ISBLANK('BudCom Expense worksheet'!M67),"",('BudCom Expense worksheet'!M67))</f>
        <v>0</v>
      </c>
      <c r="M66" s="273">
        <f>IF(ISBLANK('BudCom Expense worksheet'!N67),"",('BudCom Expense worksheet'!N67))</f>
        <v>1600</v>
      </c>
      <c r="N66" s="254">
        <f>IF(ISBLANK('BudCom Expense worksheet'!O67),"",('BudCom Expense worksheet'!O67))</f>
        <v>44159</v>
      </c>
      <c r="O66" s="273">
        <f>IF(ISBLANK('BudCom Expense worksheet'!P67),"",('BudCom Expense worksheet'!P67))</f>
        <v>1198</v>
      </c>
      <c r="P66" s="273">
        <f>IF(ISBLANK('BudCom Expense worksheet'!Q67),"",('BudCom Expense worksheet'!Q67))</f>
        <v>1600</v>
      </c>
      <c r="Q66" s="280"/>
    </row>
    <row r="67" spans="1:17" hidden="1" x14ac:dyDescent="0.25">
      <c r="A67" s="249"/>
      <c r="B67" s="249"/>
      <c r="C67" s="281" t="s">
        <v>621</v>
      </c>
      <c r="D67" s="298"/>
      <c r="E67" s="283" t="str">
        <f>IF(ISBLANK('BudCom Expense worksheet'!F68),"",('BudCom Expense worksheet'!F68))</f>
        <v/>
      </c>
      <c r="F67" s="284">
        <f>IF(ISBLANK('BudCom Expense worksheet'!G68),"",('BudCom Expense worksheet'!G68))</f>
        <v>0</v>
      </c>
      <c r="G67" s="273">
        <f>IF(ISBLANK('BudCom Expense worksheet'!H68),"",('BudCom Expense worksheet'!H68))</f>
        <v>0</v>
      </c>
      <c r="H67" s="274">
        <f>IF(ISBLANK('BudCom Expense worksheet'!I68),"",('BudCom Expense worksheet'!I68))</f>
        <v>0</v>
      </c>
      <c r="I67" s="275" t="str">
        <f>IF(ISBLANK('BudCom Expense worksheet'!J68),"",('BudCom Expense worksheet'!J68))</f>
        <v>---</v>
      </c>
      <c r="J67" s="273">
        <f>IF(ISBLANK('BudCom Expense worksheet'!K68),"",('BudCom Expense worksheet'!K68))</f>
        <v>500</v>
      </c>
      <c r="K67" s="273">
        <f>IF(ISBLANK('BudCom Expense worksheet'!L68),"",('BudCom Expense worksheet'!L68))</f>
        <v>500</v>
      </c>
      <c r="L67" s="273">
        <f>IF(ISBLANK('BudCom Expense worksheet'!M68),"",('BudCom Expense worksheet'!M68))</f>
        <v>0</v>
      </c>
      <c r="M67" s="273">
        <f>IF(ISBLANK('BudCom Expense worksheet'!N68),"",('BudCom Expense worksheet'!N68))</f>
        <v>500</v>
      </c>
      <c r="N67" s="254">
        <f>IF(ISBLANK('BudCom Expense worksheet'!O68),"",('BudCom Expense worksheet'!O68))</f>
        <v>44159</v>
      </c>
      <c r="O67" s="273">
        <f>IF(ISBLANK('BudCom Expense worksheet'!P68),"",('BudCom Expense worksheet'!P68))</f>
        <v>0</v>
      </c>
      <c r="P67" s="273">
        <f>IF(ISBLANK('BudCom Expense worksheet'!Q68),"",('BudCom Expense worksheet'!Q68))</f>
        <v>500</v>
      </c>
      <c r="Q67" s="280"/>
    </row>
    <row r="68" spans="1:17" hidden="1" x14ac:dyDescent="0.25">
      <c r="A68" s="249"/>
      <c r="B68" s="249"/>
      <c r="C68" s="281" t="s">
        <v>622</v>
      </c>
      <c r="D68" s="298"/>
      <c r="E68" s="283" t="str">
        <f>IF(ISBLANK('BudCom Expense worksheet'!F69),"",('BudCom Expense worksheet'!F69))</f>
        <v/>
      </c>
      <c r="F68" s="284">
        <f>IF(ISBLANK('BudCom Expense worksheet'!G69),"",('BudCom Expense worksheet'!G69))</f>
        <v>0</v>
      </c>
      <c r="G68" s="273">
        <f>IF(ISBLANK('BudCom Expense worksheet'!H69),"",('BudCom Expense worksheet'!H69))</f>
        <v>0</v>
      </c>
      <c r="H68" s="274">
        <f>IF(ISBLANK('BudCom Expense worksheet'!I69),"",('BudCom Expense worksheet'!I69))</f>
        <v>0</v>
      </c>
      <c r="I68" s="275" t="str">
        <f>IF(ISBLANK('BudCom Expense worksheet'!J69),"",('BudCom Expense worksheet'!J69))</f>
        <v>---</v>
      </c>
      <c r="J68" s="273">
        <f>IF(ISBLANK('BudCom Expense worksheet'!K69),"",('BudCom Expense worksheet'!K69))</f>
        <v>0</v>
      </c>
      <c r="K68" s="273">
        <f>IF(ISBLANK('BudCom Expense worksheet'!L69),"",('BudCom Expense worksheet'!L69))</f>
        <v>0</v>
      </c>
      <c r="L68" s="273">
        <f>IF(ISBLANK('BudCom Expense worksheet'!M69),"",('BudCom Expense worksheet'!M69))</f>
        <v>0</v>
      </c>
      <c r="M68" s="273">
        <f>IF(ISBLANK('BudCom Expense worksheet'!N69),"",('BudCom Expense worksheet'!N69))</f>
        <v>0</v>
      </c>
      <c r="N68" s="254">
        <f>IF(ISBLANK('BudCom Expense worksheet'!O69),"",('BudCom Expense worksheet'!O69))</f>
        <v>44159</v>
      </c>
      <c r="O68" s="273">
        <f>IF(ISBLANK('BudCom Expense worksheet'!P69),"",('BudCom Expense worksheet'!P69))</f>
        <v>0</v>
      </c>
      <c r="P68" s="273">
        <f>IF(ISBLANK('BudCom Expense worksheet'!Q69),"",('BudCom Expense worksheet'!Q69))</f>
        <v>0</v>
      </c>
      <c r="Q68" s="280"/>
    </row>
    <row r="69" spans="1:17" hidden="1" x14ac:dyDescent="0.25">
      <c r="A69" s="249"/>
      <c r="B69" s="249"/>
      <c r="C69" s="281" t="s">
        <v>623</v>
      </c>
      <c r="D69" s="298"/>
      <c r="E69" s="283">
        <f>IF(ISBLANK('BudCom Expense worksheet'!F70),"",('BudCom Expense worksheet'!F70))</f>
        <v>700</v>
      </c>
      <c r="F69" s="284">
        <f>IF(ISBLANK('BudCom Expense worksheet'!G70),"",('BudCom Expense worksheet'!G70))</f>
        <v>2120</v>
      </c>
      <c r="G69" s="273">
        <f>IF(ISBLANK('BudCom Expense worksheet'!H70),"",('BudCom Expense worksheet'!H70))</f>
        <v>1600</v>
      </c>
      <c r="H69" s="274">
        <f>IF(ISBLANK('BudCom Expense worksheet'!I70),"",('BudCom Expense worksheet'!I70))</f>
        <v>-520</v>
      </c>
      <c r="I69" s="275">
        <f>IF(ISBLANK('BudCom Expense worksheet'!J70),"",('BudCom Expense worksheet'!J70))</f>
        <v>1.325</v>
      </c>
      <c r="J69" s="273">
        <f>IF(ISBLANK('BudCom Expense worksheet'!K70),"",('BudCom Expense worksheet'!K70))</f>
        <v>1400</v>
      </c>
      <c r="K69" s="273">
        <f>IF(ISBLANK('BudCom Expense worksheet'!L70),"",('BudCom Expense worksheet'!L70))</f>
        <v>1400</v>
      </c>
      <c r="L69" s="273">
        <f>IF(ISBLANK('BudCom Expense worksheet'!M70),"",('BudCom Expense worksheet'!M70))</f>
        <v>0</v>
      </c>
      <c r="M69" s="273">
        <f>IF(ISBLANK('BudCom Expense worksheet'!N70),"",('BudCom Expense worksheet'!N70))</f>
        <v>1000</v>
      </c>
      <c r="N69" s="254">
        <f>IF(ISBLANK('BudCom Expense worksheet'!O70),"",('BudCom Expense worksheet'!O70))</f>
        <v>44159</v>
      </c>
      <c r="O69" s="273">
        <f>IF(ISBLANK('BudCom Expense worksheet'!P70),"",('BudCom Expense worksheet'!P70))</f>
        <v>400</v>
      </c>
      <c r="P69" s="273">
        <f>IF(ISBLANK('BudCom Expense worksheet'!Q70),"",('BudCom Expense worksheet'!Q70))</f>
        <v>1000</v>
      </c>
      <c r="Q69" s="280"/>
    </row>
    <row r="70" spans="1:17" hidden="1" x14ac:dyDescent="0.25">
      <c r="A70" s="249"/>
      <c r="B70" s="249"/>
      <c r="C70" s="281" t="s">
        <v>624</v>
      </c>
      <c r="D70" s="249"/>
      <c r="E70" s="283">
        <f>IF(ISBLANK('BudCom Expense worksheet'!F72),"",('BudCom Expense worksheet'!F72))</f>
        <v>500</v>
      </c>
      <c r="F70" s="284">
        <f>IF(ISBLANK('BudCom Expense worksheet'!G72),"",('BudCom Expense worksheet'!G72))</f>
        <v>2864</v>
      </c>
      <c r="G70" s="273">
        <f>IF(ISBLANK('BudCom Expense worksheet'!H72),"",('BudCom Expense worksheet'!H72))</f>
        <v>500</v>
      </c>
      <c r="H70" s="274">
        <f>IF(ISBLANK('BudCom Expense worksheet'!I72),"",('BudCom Expense worksheet'!I72))</f>
        <v>-2364</v>
      </c>
      <c r="I70" s="275">
        <f>IF(ISBLANK('BudCom Expense worksheet'!J72),"",('BudCom Expense worksheet'!J72))</f>
        <v>5.7279999999999998</v>
      </c>
      <c r="J70" s="273">
        <f>IF(ISBLANK('BudCom Expense worksheet'!K72),"",('BudCom Expense worksheet'!K72))</f>
        <v>2261</v>
      </c>
      <c r="K70" s="273">
        <f>IF(ISBLANK('BudCom Expense worksheet'!L72),"",('BudCom Expense worksheet'!L72))</f>
        <v>2261</v>
      </c>
      <c r="L70" s="273">
        <f>IF(ISBLANK('BudCom Expense worksheet'!M72),"",('BudCom Expense worksheet'!M72))</f>
        <v>0</v>
      </c>
      <c r="M70" s="273">
        <f>IF(ISBLANK('BudCom Expense worksheet'!N72),"",('BudCom Expense worksheet'!N72))</f>
        <v>650</v>
      </c>
      <c r="N70" s="254">
        <f>IF(ISBLANK('BudCom Expense worksheet'!O72),"",('BudCom Expense worksheet'!O72))</f>
        <v>44159</v>
      </c>
      <c r="O70" s="273">
        <f>IF(ISBLANK('BudCom Expense worksheet'!P72),"",('BudCom Expense worksheet'!P72))</f>
        <v>1611</v>
      </c>
      <c r="P70" s="273">
        <f>IF(ISBLANK('BudCom Expense worksheet'!Q72),"",('BudCom Expense worksheet'!Q72))</f>
        <v>500</v>
      </c>
      <c r="Q70" s="280"/>
    </row>
    <row r="71" spans="1:17" hidden="1" x14ac:dyDescent="0.25">
      <c r="A71" s="249"/>
      <c r="B71" s="249"/>
      <c r="C71" s="281" t="s">
        <v>625</v>
      </c>
      <c r="D71" s="249"/>
      <c r="E71" s="283" t="str">
        <f>IF(ISBLANK('BudCom Expense worksheet'!F73),"",('BudCom Expense worksheet'!F73))</f>
        <v/>
      </c>
      <c r="F71" s="284">
        <f>IF(ISBLANK('BudCom Expense worksheet'!G73),"",('BudCom Expense worksheet'!G73))</f>
        <v>0</v>
      </c>
      <c r="G71" s="273">
        <f>IF(ISBLANK('BudCom Expense worksheet'!H73),"",('BudCom Expense worksheet'!H73))</f>
        <v>0</v>
      </c>
      <c r="H71" s="274">
        <f>IF(ISBLANK('BudCom Expense worksheet'!I73),"",('BudCom Expense worksheet'!I73))</f>
        <v>0</v>
      </c>
      <c r="I71" s="275" t="str">
        <f>IF(ISBLANK('BudCom Expense worksheet'!J73),"",('BudCom Expense worksheet'!J73))</f>
        <v>---</v>
      </c>
      <c r="J71" s="273">
        <f>IF(ISBLANK('BudCom Expense worksheet'!K73),"",('BudCom Expense worksheet'!K73))</f>
        <v>0</v>
      </c>
      <c r="K71" s="273">
        <f>IF(ISBLANK('BudCom Expense worksheet'!L73),"",('BudCom Expense worksheet'!L73))</f>
        <v>0</v>
      </c>
      <c r="L71" s="273">
        <f>IF(ISBLANK('BudCom Expense worksheet'!M73),"",('BudCom Expense worksheet'!M73))</f>
        <v>0</v>
      </c>
      <c r="M71" s="273">
        <f>IF(ISBLANK('BudCom Expense worksheet'!N73),"",('BudCom Expense worksheet'!N73))</f>
        <v>400</v>
      </c>
      <c r="N71" s="254">
        <f>IF(ISBLANK('BudCom Expense worksheet'!O73),"",('BudCom Expense worksheet'!O73))</f>
        <v>44159</v>
      </c>
      <c r="O71" s="273">
        <f>IF(ISBLANK('BudCom Expense worksheet'!P73),"",('BudCom Expense worksheet'!P73))</f>
        <v>-400</v>
      </c>
      <c r="P71" s="273">
        <f>IF(ISBLANK('BudCom Expense worksheet'!Q73),"",('BudCom Expense worksheet'!Q73))</f>
        <v>400</v>
      </c>
      <c r="Q71" s="280"/>
    </row>
    <row r="72" spans="1:17" hidden="1" x14ac:dyDescent="0.25">
      <c r="A72" s="249"/>
      <c r="B72" s="249"/>
      <c r="C72" s="281" t="s">
        <v>626</v>
      </c>
      <c r="D72" s="249"/>
      <c r="E72" s="283">
        <f>IF(ISBLANK('BudCom Expense worksheet'!F74),"",('BudCom Expense worksheet'!F74))</f>
        <v>5957.63</v>
      </c>
      <c r="F72" s="284">
        <f>IF(ISBLANK('BudCom Expense worksheet'!G74),"",('BudCom Expense worksheet'!G74))</f>
        <v>6125.12</v>
      </c>
      <c r="G72" s="273">
        <f>IF(ISBLANK('BudCom Expense worksheet'!H74),"",('BudCom Expense worksheet'!H74))</f>
        <v>6400</v>
      </c>
      <c r="H72" s="274">
        <f>IF(ISBLANK('BudCom Expense worksheet'!I74),"",('BudCom Expense worksheet'!I74))</f>
        <v>274.88000000000011</v>
      </c>
      <c r="I72" s="275">
        <f>IF(ISBLANK('BudCom Expense worksheet'!J74),"",('BudCom Expense worksheet'!J74))</f>
        <v>0.95704999999999996</v>
      </c>
      <c r="J72" s="273">
        <f>IF(ISBLANK('BudCom Expense worksheet'!K74),"",('BudCom Expense worksheet'!K74))</f>
        <v>6400</v>
      </c>
      <c r="K72" s="273">
        <f>IF(ISBLANK('BudCom Expense worksheet'!L74),"",('BudCom Expense worksheet'!L74))</f>
        <v>6400</v>
      </c>
      <c r="L72" s="273">
        <f>IF(ISBLANK('BudCom Expense worksheet'!M74),"",('BudCom Expense worksheet'!M74))</f>
        <v>0</v>
      </c>
      <c r="M72" s="273">
        <f>IF(ISBLANK('BudCom Expense worksheet'!N74),"",('BudCom Expense worksheet'!N74))</f>
        <v>6400</v>
      </c>
      <c r="N72" s="254">
        <f>IF(ISBLANK('BudCom Expense worksheet'!O74),"",('BudCom Expense worksheet'!O74))</f>
        <v>44159</v>
      </c>
      <c r="O72" s="273">
        <f>IF(ISBLANK('BudCom Expense worksheet'!P74),"",('BudCom Expense worksheet'!P74))</f>
        <v>0</v>
      </c>
      <c r="P72" s="273">
        <f>IF(ISBLANK('BudCom Expense worksheet'!Q74),"",('BudCom Expense worksheet'!Q74))</f>
        <v>6400</v>
      </c>
      <c r="Q72" s="280"/>
    </row>
    <row r="73" spans="1:17" hidden="1" x14ac:dyDescent="0.25">
      <c r="A73" s="249"/>
      <c r="B73" s="249"/>
      <c r="C73" s="281" t="s">
        <v>627</v>
      </c>
      <c r="D73" s="249"/>
      <c r="E73" s="283">
        <f>IF(ISBLANK('BudCom Expense worksheet'!F75),"",('BudCom Expense worksheet'!F75))</f>
        <v>7.9</v>
      </c>
      <c r="F73" s="284">
        <f>IF(ISBLANK('BudCom Expense worksheet'!G75),"",('BudCom Expense worksheet'!G75))</f>
        <v>599</v>
      </c>
      <c r="G73" s="273">
        <f>IF(ISBLANK('BudCom Expense worksheet'!H75),"",('BudCom Expense worksheet'!H75))</f>
        <v>1000</v>
      </c>
      <c r="H73" s="274">
        <f>IF(ISBLANK('BudCom Expense worksheet'!I75),"",('BudCom Expense worksheet'!I75))</f>
        <v>401</v>
      </c>
      <c r="I73" s="275">
        <f>IF(ISBLANK('BudCom Expense worksheet'!J75),"",('BudCom Expense worksheet'!J75))</f>
        <v>0.59899999999999998</v>
      </c>
      <c r="J73" s="273">
        <f>IF(ISBLANK('BudCom Expense worksheet'!K75),"",('BudCom Expense worksheet'!K75))</f>
        <v>1000</v>
      </c>
      <c r="K73" s="273">
        <f>IF(ISBLANK('BudCom Expense worksheet'!L75),"",('BudCom Expense worksheet'!L75))</f>
        <v>1000</v>
      </c>
      <c r="L73" s="273">
        <f>IF(ISBLANK('BudCom Expense worksheet'!M75),"",('BudCom Expense worksheet'!M75))</f>
        <v>0</v>
      </c>
      <c r="M73" s="273">
        <f>IF(ISBLANK('BudCom Expense worksheet'!N75),"",('BudCom Expense worksheet'!N75))</f>
        <v>1000</v>
      </c>
      <c r="N73" s="254">
        <f>IF(ISBLANK('BudCom Expense worksheet'!O75),"",('BudCom Expense worksheet'!O75))</f>
        <v>44159</v>
      </c>
      <c r="O73" s="273">
        <f>IF(ISBLANK('BudCom Expense worksheet'!P75),"",('BudCom Expense worksheet'!P75))</f>
        <v>0</v>
      </c>
      <c r="P73" s="273">
        <f>IF(ISBLANK('BudCom Expense worksheet'!Q75),"",('BudCom Expense worksheet'!Q75))</f>
        <v>1000</v>
      </c>
      <c r="Q73" s="280"/>
    </row>
    <row r="74" spans="1:17" hidden="1" x14ac:dyDescent="0.25">
      <c r="A74" s="249"/>
      <c r="B74" s="249"/>
      <c r="C74" s="281" t="s">
        <v>628</v>
      </c>
      <c r="D74" s="249"/>
      <c r="E74" s="283">
        <f>IF(ISBLANK('BudCom Expense worksheet'!F76),"",('BudCom Expense worksheet'!F76))</f>
        <v>426.31</v>
      </c>
      <c r="F74" s="284">
        <f>IF(ISBLANK('BudCom Expense worksheet'!G76),"",('BudCom Expense worksheet'!G76))</f>
        <v>1230.8599999999999</v>
      </c>
      <c r="G74" s="273">
        <f>IF(ISBLANK('BudCom Expense worksheet'!H76),"",('BudCom Expense worksheet'!H76))</f>
        <v>1100</v>
      </c>
      <c r="H74" s="274">
        <f>IF(ISBLANK('BudCom Expense worksheet'!I76),"",('BudCom Expense worksheet'!I76))</f>
        <v>-130.8599999999999</v>
      </c>
      <c r="I74" s="275">
        <f>IF(ISBLANK('BudCom Expense worksheet'!J76),"",('BudCom Expense worksheet'!J76))</f>
        <v>1.1189636363636364</v>
      </c>
      <c r="J74" s="273">
        <f>IF(ISBLANK('BudCom Expense worksheet'!K76),"",('BudCom Expense worksheet'!K76))</f>
        <v>400</v>
      </c>
      <c r="K74" s="273">
        <f>IF(ISBLANK('BudCom Expense worksheet'!L76),"",('BudCom Expense worksheet'!L76))</f>
        <v>400</v>
      </c>
      <c r="L74" s="273">
        <f>IF(ISBLANK('BudCom Expense worksheet'!M76),"",('BudCom Expense worksheet'!M76))</f>
        <v>0</v>
      </c>
      <c r="M74" s="273">
        <f>IF(ISBLANK('BudCom Expense worksheet'!N76),"",('BudCom Expense worksheet'!N76))</f>
        <v>400</v>
      </c>
      <c r="N74" s="254">
        <f>IF(ISBLANK('BudCom Expense worksheet'!O76),"",('BudCom Expense worksheet'!O76))</f>
        <v>44159</v>
      </c>
      <c r="O74" s="273">
        <f>IF(ISBLANK('BudCom Expense worksheet'!P76),"",('BudCom Expense worksheet'!P76))</f>
        <v>0</v>
      </c>
      <c r="P74" s="273">
        <f>IF(ISBLANK('BudCom Expense worksheet'!Q76),"",('BudCom Expense worksheet'!Q76))</f>
        <v>400</v>
      </c>
      <c r="Q74" s="280"/>
    </row>
    <row r="75" spans="1:17" hidden="1" x14ac:dyDescent="0.25">
      <c r="A75" s="249"/>
      <c r="B75" s="249"/>
      <c r="C75" s="281" t="s">
        <v>629</v>
      </c>
      <c r="D75" s="249"/>
      <c r="E75" s="283">
        <f>IF(ISBLANK('BudCom Expense worksheet'!F77),"",('BudCom Expense worksheet'!F77))</f>
        <v>288.83</v>
      </c>
      <c r="F75" s="284">
        <f>IF(ISBLANK('BudCom Expense worksheet'!G77),"",('BudCom Expense worksheet'!G77))</f>
        <v>95.4</v>
      </c>
      <c r="G75" s="273">
        <f>IF(ISBLANK('BudCom Expense worksheet'!H77),"",('BudCom Expense worksheet'!H77))</f>
        <v>1000</v>
      </c>
      <c r="H75" s="274">
        <f>IF(ISBLANK('BudCom Expense worksheet'!I77),"",('BudCom Expense worksheet'!I77))</f>
        <v>904.6</v>
      </c>
      <c r="I75" s="275">
        <f>IF(ISBLANK('BudCom Expense worksheet'!J77),"",('BudCom Expense worksheet'!J77))</f>
        <v>9.5400000000000013E-2</v>
      </c>
      <c r="J75" s="273">
        <f>IF(ISBLANK('BudCom Expense worksheet'!K77),"",('BudCom Expense worksheet'!K77))</f>
        <v>1000</v>
      </c>
      <c r="K75" s="273">
        <f>IF(ISBLANK('BudCom Expense worksheet'!L77),"",('BudCom Expense worksheet'!L77))</f>
        <v>1000</v>
      </c>
      <c r="L75" s="273">
        <f>IF(ISBLANK('BudCom Expense worksheet'!M77),"",('BudCom Expense worksheet'!M77))</f>
        <v>0</v>
      </c>
      <c r="M75" s="273">
        <f>IF(ISBLANK('BudCom Expense worksheet'!N77),"",('BudCom Expense worksheet'!N77))</f>
        <v>300</v>
      </c>
      <c r="N75" s="254">
        <f>IF(ISBLANK('BudCom Expense worksheet'!O77),"",('BudCom Expense worksheet'!O77))</f>
        <v>44159</v>
      </c>
      <c r="O75" s="273">
        <f>IF(ISBLANK('BudCom Expense worksheet'!P77),"",('BudCom Expense worksheet'!P77))</f>
        <v>700</v>
      </c>
      <c r="P75" s="273">
        <f>IF(ISBLANK('BudCom Expense worksheet'!Q77),"",('BudCom Expense worksheet'!Q77))</f>
        <v>300</v>
      </c>
      <c r="Q75" s="280"/>
    </row>
    <row r="76" spans="1:17" hidden="1" x14ac:dyDescent="0.25">
      <c r="A76" s="249"/>
      <c r="B76" s="249"/>
      <c r="C76" s="281" t="s">
        <v>630</v>
      </c>
      <c r="D76" s="249"/>
      <c r="E76" s="283" t="str">
        <f>IF(ISBLANK('BudCom Expense worksheet'!F78),"",('BudCom Expense worksheet'!F78))</f>
        <v/>
      </c>
      <c r="F76" s="284">
        <f>IF(ISBLANK('BudCom Expense worksheet'!G78),"",('BudCom Expense worksheet'!G78))</f>
        <v>0</v>
      </c>
      <c r="G76" s="273">
        <f>IF(ISBLANK('BudCom Expense worksheet'!H78),"",('BudCom Expense worksheet'!H78))</f>
        <v>0</v>
      </c>
      <c r="H76" s="274">
        <f>IF(ISBLANK('BudCom Expense worksheet'!I78),"",('BudCom Expense worksheet'!I78))</f>
        <v>0</v>
      </c>
      <c r="I76" s="275" t="str">
        <f>IF(ISBLANK('BudCom Expense worksheet'!J78),"",('BudCom Expense worksheet'!J78))</f>
        <v>---</v>
      </c>
      <c r="J76" s="273">
        <f>IF(ISBLANK('BudCom Expense worksheet'!K78),"",('BudCom Expense worksheet'!K78))</f>
        <v>0</v>
      </c>
      <c r="K76" s="273">
        <f>IF(ISBLANK('BudCom Expense worksheet'!L78),"",('BudCom Expense worksheet'!L78))</f>
        <v>0</v>
      </c>
      <c r="L76" s="273">
        <f>IF(ISBLANK('BudCom Expense worksheet'!M78),"",('BudCom Expense worksheet'!M78))</f>
        <v>0</v>
      </c>
      <c r="M76" s="273">
        <f>IF(ISBLANK('BudCom Expense worksheet'!N78),"",('BudCom Expense worksheet'!N78))</f>
        <v>0</v>
      </c>
      <c r="N76" s="254">
        <f>IF(ISBLANK('BudCom Expense worksheet'!O78),"",('BudCom Expense worksheet'!O78))</f>
        <v>44159</v>
      </c>
      <c r="O76" s="273">
        <f>IF(ISBLANK('BudCom Expense worksheet'!P78),"",('BudCom Expense worksheet'!P78))</f>
        <v>0</v>
      </c>
      <c r="P76" s="273">
        <f>IF(ISBLANK('BudCom Expense worksheet'!Q78),"",('BudCom Expense worksheet'!Q78))</f>
        <v>0</v>
      </c>
      <c r="Q76" s="280"/>
    </row>
    <row r="77" spans="1:17" hidden="1" x14ac:dyDescent="0.25">
      <c r="A77" s="249"/>
      <c r="B77" s="249"/>
      <c r="C77" s="281" t="s">
        <v>631</v>
      </c>
      <c r="D77" s="249"/>
      <c r="E77" s="283" t="str">
        <f>IF(ISBLANK('BudCom Expense worksheet'!F79),"",('BudCom Expense worksheet'!F79))</f>
        <v/>
      </c>
      <c r="F77" s="284">
        <f>IF(ISBLANK('BudCom Expense worksheet'!G79),"",('BudCom Expense worksheet'!G79))</f>
        <v>0</v>
      </c>
      <c r="G77" s="273">
        <f>IF(ISBLANK('BudCom Expense worksheet'!H79),"",('BudCom Expense worksheet'!H79))</f>
        <v>0</v>
      </c>
      <c r="H77" s="274">
        <f>IF(ISBLANK('BudCom Expense worksheet'!I79),"",('BudCom Expense worksheet'!I79))</f>
        <v>0</v>
      </c>
      <c r="I77" s="275" t="str">
        <f>IF(ISBLANK('BudCom Expense worksheet'!J79),"",('BudCom Expense worksheet'!J79))</f>
        <v>---</v>
      </c>
      <c r="J77" s="273">
        <f>IF(ISBLANK('BudCom Expense worksheet'!K79),"",('BudCom Expense worksheet'!K79))</f>
        <v>0</v>
      </c>
      <c r="K77" s="273">
        <f>IF(ISBLANK('BudCom Expense worksheet'!L79),"",('BudCom Expense worksheet'!L79))</f>
        <v>0</v>
      </c>
      <c r="L77" s="273">
        <f>IF(ISBLANK('BudCom Expense worksheet'!M79),"",('BudCom Expense worksheet'!M79))</f>
        <v>0</v>
      </c>
      <c r="M77" s="273">
        <f>IF(ISBLANK('BudCom Expense worksheet'!N79),"",('BudCom Expense worksheet'!N79))</f>
        <v>0</v>
      </c>
      <c r="N77" s="254">
        <f>IF(ISBLANK('BudCom Expense worksheet'!O79),"",('BudCom Expense worksheet'!O79))</f>
        <v>44159</v>
      </c>
      <c r="O77" s="273">
        <f>IF(ISBLANK('BudCom Expense worksheet'!P79),"",('BudCom Expense worksheet'!P79))</f>
        <v>0</v>
      </c>
      <c r="P77" s="273">
        <f>IF(ISBLANK('BudCom Expense worksheet'!Q79),"",('BudCom Expense worksheet'!Q79))</f>
        <v>0</v>
      </c>
      <c r="Q77" s="280"/>
    </row>
    <row r="78" spans="1:17" s="277" customFormat="1" hidden="1" x14ac:dyDescent="0.25">
      <c r="A78" s="249"/>
      <c r="B78" s="249"/>
      <c r="C78" s="281" t="s">
        <v>632</v>
      </c>
      <c r="D78" s="249"/>
      <c r="E78" s="283" t="str">
        <f>IF(ISBLANK('BudCom Expense worksheet'!F80),"",('BudCom Expense worksheet'!F80))</f>
        <v/>
      </c>
      <c r="F78" s="284">
        <f>IF(ISBLANK('BudCom Expense worksheet'!G80),"",('BudCom Expense worksheet'!G80))</f>
        <v>0</v>
      </c>
      <c r="G78" s="273">
        <f>IF(ISBLANK('BudCom Expense worksheet'!H80),"",('BudCom Expense worksheet'!H80))</f>
        <v>0</v>
      </c>
      <c r="H78" s="274">
        <f>IF(ISBLANK('BudCom Expense worksheet'!I80),"",('BudCom Expense worksheet'!I80))</f>
        <v>0</v>
      </c>
      <c r="I78" s="275" t="str">
        <f>IF(ISBLANK('BudCom Expense worksheet'!J80),"",('BudCom Expense worksheet'!J80))</f>
        <v>---</v>
      </c>
      <c r="J78" s="273">
        <f>IF(ISBLANK('BudCom Expense worksheet'!K80),"",('BudCom Expense worksheet'!K80))</f>
        <v>0</v>
      </c>
      <c r="K78" s="273">
        <f>IF(ISBLANK('BudCom Expense worksheet'!L80),"",('BudCom Expense worksheet'!L80))</f>
        <v>0</v>
      </c>
      <c r="L78" s="273">
        <f>IF(ISBLANK('BudCom Expense worksheet'!M80),"",('BudCom Expense worksheet'!M80))</f>
        <v>0</v>
      </c>
      <c r="M78" s="273">
        <f>IF(ISBLANK('BudCom Expense worksheet'!N80),"",('BudCom Expense worksheet'!N80))</f>
        <v>0</v>
      </c>
      <c r="N78" s="254">
        <f>IF(ISBLANK('BudCom Expense worksheet'!O80),"",('BudCom Expense worksheet'!O80))</f>
        <v>44159</v>
      </c>
      <c r="O78" s="273">
        <f>IF(ISBLANK('BudCom Expense worksheet'!P80),"",('BudCom Expense worksheet'!P80))</f>
        <v>0</v>
      </c>
      <c r="P78" s="273">
        <f>IF(ISBLANK('BudCom Expense worksheet'!Q80),"",('BudCom Expense worksheet'!Q80))</f>
        <v>0</v>
      </c>
      <c r="Q78" s="276"/>
    </row>
    <row r="79" spans="1:17" hidden="1" x14ac:dyDescent="0.25">
      <c r="A79" s="249"/>
      <c r="B79" s="249"/>
      <c r="C79" s="281" t="s">
        <v>1169</v>
      </c>
      <c r="D79" s="249"/>
      <c r="E79" s="289" t="str">
        <f>IF(ISBLANK('BudCom Expense worksheet'!F82),"",('BudCom Expense worksheet'!F82))</f>
        <v/>
      </c>
      <c r="F79" s="290">
        <f>IF(ISBLANK('BudCom Expense worksheet'!G82),"",('BudCom Expense worksheet'!G82))</f>
        <v>5250</v>
      </c>
      <c r="G79" s="273">
        <f>IF(ISBLANK('BudCom Expense worksheet'!H82),"",('BudCom Expense worksheet'!H82))</f>
        <v>0</v>
      </c>
      <c r="H79" s="274">
        <f>IF(ISBLANK('BudCom Expense worksheet'!I82),"",('BudCom Expense worksheet'!I82))</f>
        <v>-5250</v>
      </c>
      <c r="I79" s="275" t="str">
        <f>IF(ISBLANK('BudCom Expense worksheet'!J82),"",('BudCom Expense worksheet'!J82))</f>
        <v>---</v>
      </c>
      <c r="J79" s="273">
        <f>IF(ISBLANK('BudCom Expense worksheet'!K82),"",('BudCom Expense worksheet'!K82))</f>
        <v>0</v>
      </c>
      <c r="K79" s="273">
        <f>IF(ISBLANK('BudCom Expense worksheet'!L82),"",('BudCom Expense worksheet'!L82))</f>
        <v>0</v>
      </c>
      <c r="L79" s="273">
        <f>IF(ISBLANK('BudCom Expense worksheet'!M82),"",('BudCom Expense worksheet'!M82))</f>
        <v>0</v>
      </c>
      <c r="M79" s="273">
        <f>IF(ISBLANK('BudCom Expense worksheet'!N82),"",('BudCom Expense worksheet'!N82))</f>
        <v>0</v>
      </c>
      <c r="N79" s="254">
        <f>IF(ISBLANK('BudCom Expense worksheet'!O82),"",('BudCom Expense worksheet'!O82))</f>
        <v>44159</v>
      </c>
      <c r="O79" s="273">
        <f>IF(ISBLANK('BudCom Expense worksheet'!P82),"",('BudCom Expense worksheet'!P82))</f>
        <v>0</v>
      </c>
      <c r="P79" s="273">
        <f>IF(ISBLANK('BudCom Expense worksheet'!Q82),"",('BudCom Expense worksheet'!Q82))</f>
        <v>0</v>
      </c>
      <c r="Q79" s="280"/>
    </row>
    <row r="80" spans="1:17" ht="13.5" hidden="1" thickBot="1" x14ac:dyDescent="0.3">
      <c r="A80" s="249"/>
      <c r="B80" s="249" t="s">
        <v>633</v>
      </c>
      <c r="C80" s="249"/>
      <c r="D80" s="249"/>
      <c r="E80" s="263">
        <f>IF(ISBLANK('BudCom Expense worksheet'!F83),"",('BudCom Expense worksheet'!F83))</f>
        <v>10740.05</v>
      </c>
      <c r="F80" s="264">
        <f>IF(ISBLANK('BudCom Expense worksheet'!G83),"",('BudCom Expense worksheet'!G83))</f>
        <v>36098.04</v>
      </c>
      <c r="G80" s="265">
        <f>IF(ISBLANK('BudCom Expense worksheet'!H83),"",('BudCom Expense worksheet'!H83))</f>
        <v>22485</v>
      </c>
      <c r="H80" s="292">
        <f>IF(ISBLANK('BudCom Expense worksheet'!I83),"",('BudCom Expense worksheet'!I83))</f>
        <v>-13613.04</v>
      </c>
      <c r="I80" s="293">
        <f>IF(ISBLANK('BudCom Expense worksheet'!J83),"",('BudCom Expense worksheet'!J83))</f>
        <v>1.6054276184122749</v>
      </c>
      <c r="J80" s="273">
        <f>IF(ISBLANK('BudCom Expense worksheet'!K83),"",('BudCom Expense worksheet'!K83))</f>
        <v>19986</v>
      </c>
      <c r="K80" s="273">
        <f>IF(ISBLANK('BudCom Expense worksheet'!L83),"",('BudCom Expense worksheet'!L83))</f>
        <v>19986</v>
      </c>
      <c r="L80" s="273">
        <f>IF(ISBLANK('BudCom Expense worksheet'!M83),"",('BudCom Expense worksheet'!M83))</f>
        <v>0</v>
      </c>
      <c r="M80" s="273">
        <f>IF(ISBLANK('BudCom Expense worksheet'!N83),"",('BudCom Expense worksheet'!N83))</f>
        <v>16602</v>
      </c>
      <c r="N80" s="254">
        <f>IF(ISBLANK('BudCom Expense worksheet'!O83),"",('BudCom Expense worksheet'!O83))</f>
        <v>44159</v>
      </c>
      <c r="O80" s="273">
        <f>IF(ISBLANK('BudCom Expense worksheet'!P83),"",('BudCom Expense worksheet'!P83))</f>
        <v>3384</v>
      </c>
      <c r="P80" s="273">
        <f>IF(ISBLANK('BudCom Expense worksheet'!Q83),"",('BudCom Expense worksheet'!Q83))</f>
        <v>16452</v>
      </c>
      <c r="Q80" s="280"/>
    </row>
    <row r="81" spans="1:17" ht="14.25" thickTop="1" thickBot="1" x14ac:dyDescent="0.3">
      <c r="A81" s="249" t="s">
        <v>1408</v>
      </c>
      <c r="B81" s="249"/>
      <c r="C81" s="249"/>
      <c r="D81" s="249"/>
      <c r="E81" s="295">
        <f>IF(ISBLANK('BudCom Expense worksheet'!F84),"",('BudCom Expense worksheet'!F84))</f>
        <v>105641.96</v>
      </c>
      <c r="F81" s="296">
        <f>IF(ISBLANK('BudCom Expense worksheet'!G84),"",('BudCom Expense worksheet'!G84))</f>
        <v>125370.09999999998</v>
      </c>
      <c r="G81" s="297">
        <f>IF(ISBLANK('BudCom Expense worksheet'!H84),"",('BudCom Expense worksheet'!H84))</f>
        <v>121504</v>
      </c>
      <c r="H81" s="274">
        <f>IF(ISBLANK('BudCom Expense worksheet'!I84),"",('BudCom Expense worksheet'!I84))</f>
        <v>-3866.0999999999767</v>
      </c>
      <c r="I81" s="275">
        <f>IF(ISBLANK('BudCom Expense worksheet'!J84),"",('BudCom Expense worksheet'!J84))</f>
        <v>1.0318187055570185</v>
      </c>
      <c r="J81" s="297">
        <f>IF(ISBLANK('BudCom Expense worksheet'!K84),"",('BudCom Expense worksheet'!K84))</f>
        <v>122920</v>
      </c>
      <c r="K81" s="297">
        <f>IF(ISBLANK('BudCom Expense worksheet'!L84),"",('BudCom Expense worksheet'!L84))</f>
        <v>122920</v>
      </c>
      <c r="L81" s="297">
        <f>IF(ISBLANK('BudCom Expense worksheet'!M84),"",('BudCom Expense worksheet'!M84))</f>
        <v>0</v>
      </c>
      <c r="M81" s="297">
        <f>IF(ISBLANK('BudCom Expense worksheet'!N84),"",('BudCom Expense worksheet'!N84))</f>
        <v>118068</v>
      </c>
      <c r="N81" s="254">
        <f>IF(ISBLANK('BudCom Expense worksheet'!O84),"",('BudCom Expense worksheet'!O84))</f>
        <v>44159</v>
      </c>
      <c r="O81" s="297">
        <f>IF(ISBLANK('BudCom Expense worksheet'!P84),"",('BudCom Expense worksheet'!P84))</f>
        <v>4852</v>
      </c>
      <c r="P81" s="297">
        <f>IF(ISBLANK('BudCom Expense worksheet'!Q84),"",('BudCom Expense worksheet'!Q84))</f>
        <v>117118</v>
      </c>
      <c r="Q81" s="280"/>
    </row>
    <row r="82" spans="1:17" ht="13.5" hidden="1" thickBot="1" x14ac:dyDescent="0.3">
      <c r="A82" s="249"/>
      <c r="B82" s="249"/>
      <c r="C82" s="249"/>
      <c r="D82" s="249"/>
      <c r="E82" s="278" t="str">
        <f>IF(ISBLANK('BudCom Expense worksheet'!F85),"",('BudCom Expense worksheet'!F85))</f>
        <v/>
      </c>
      <c r="F82" s="279" t="str">
        <f>IF(ISBLANK('BudCom Expense worksheet'!G85),"",('BudCom Expense worksheet'!G85))</f>
        <v/>
      </c>
      <c r="G82" s="273" t="str">
        <f>IF(ISBLANK('BudCom Expense worksheet'!H85),"",('BudCom Expense worksheet'!H85))</f>
        <v/>
      </c>
      <c r="H82" s="274" t="str">
        <f>IF(ISBLANK('BudCom Expense worksheet'!I85),"",('BudCom Expense worksheet'!I85))</f>
        <v/>
      </c>
      <c r="I82" s="275" t="str">
        <f>IF(ISBLANK('BudCom Expense worksheet'!J85),"",('BudCom Expense worksheet'!J85))</f>
        <v/>
      </c>
      <c r="J82" s="273" t="str">
        <f>IF(ISBLANK('BudCom Expense worksheet'!K85),"",('BudCom Expense worksheet'!K85))</f>
        <v/>
      </c>
      <c r="K82" s="273" t="str">
        <f>IF(ISBLANK('BudCom Expense worksheet'!L85),"",('BudCom Expense worksheet'!L85))</f>
        <v/>
      </c>
      <c r="L82" s="273" t="str">
        <f>IF(ISBLANK('BudCom Expense worksheet'!M85),"",('BudCom Expense worksheet'!M85))</f>
        <v/>
      </c>
      <c r="M82" s="273" t="str">
        <f>IF(ISBLANK('BudCom Expense worksheet'!N85),"",('BudCom Expense worksheet'!N85))</f>
        <v/>
      </c>
      <c r="N82" s="254" t="str">
        <f>IF(ISBLANK('BudCom Expense worksheet'!O85),"",('BudCom Expense worksheet'!O85))</f>
        <v/>
      </c>
      <c r="O82" s="273" t="str">
        <f>IF(ISBLANK('BudCom Expense worksheet'!P85),"",('BudCom Expense worksheet'!P85))</f>
        <v/>
      </c>
      <c r="P82" s="273" t="str">
        <f>IF(ISBLANK('BudCom Expense worksheet'!Q85),"",('BudCom Expense worksheet'!Q85))</f>
        <v/>
      </c>
      <c r="Q82" s="280"/>
    </row>
    <row r="83" spans="1:17" hidden="1" x14ac:dyDescent="0.25">
      <c r="A83" s="249" t="s">
        <v>634</v>
      </c>
      <c r="B83" s="249"/>
      <c r="C83" s="249"/>
      <c r="D83" s="249"/>
      <c r="E83" s="278" t="str">
        <f>IF(ISBLANK('BudCom Expense worksheet'!F86),"",('BudCom Expense worksheet'!F86))</f>
        <v/>
      </c>
      <c r="F83" s="279" t="str">
        <f>IF(ISBLANK('BudCom Expense worksheet'!G86),"",('BudCom Expense worksheet'!G86))</f>
        <v/>
      </c>
      <c r="G83" s="273" t="str">
        <f>IF(ISBLANK('BudCom Expense worksheet'!H86),"",('BudCom Expense worksheet'!H86))</f>
        <v/>
      </c>
      <c r="H83" s="274" t="str">
        <f>IF(ISBLANK('BudCom Expense worksheet'!I86),"",('BudCom Expense worksheet'!I86))</f>
        <v/>
      </c>
      <c r="I83" s="275" t="str">
        <f>IF(ISBLANK('BudCom Expense worksheet'!J86),"",('BudCom Expense worksheet'!J86))</f>
        <v/>
      </c>
      <c r="J83" s="273" t="str">
        <f>IF(ISBLANK('BudCom Expense worksheet'!K86),"",('BudCom Expense worksheet'!K86))</f>
        <v/>
      </c>
      <c r="K83" s="273" t="str">
        <f>IF(ISBLANK('BudCom Expense worksheet'!L86),"",('BudCom Expense worksheet'!L86))</f>
        <v/>
      </c>
      <c r="L83" s="273" t="str">
        <f>IF(ISBLANK('BudCom Expense worksheet'!M86),"",('BudCom Expense worksheet'!M86))</f>
        <v/>
      </c>
      <c r="M83" s="273" t="str">
        <f>IF(ISBLANK('BudCom Expense worksheet'!N86),"",('BudCom Expense worksheet'!N86))</f>
        <v/>
      </c>
      <c r="N83" s="254">
        <f>IF(ISBLANK('BudCom Expense worksheet'!O86),"",('BudCom Expense worksheet'!O86))</f>
        <v>44194</v>
      </c>
      <c r="O83" s="273" t="str">
        <f>IF(ISBLANK('BudCom Expense worksheet'!P86),"",('BudCom Expense worksheet'!P86))</f>
        <v/>
      </c>
      <c r="P83" s="273" t="str">
        <f>IF(ISBLANK('BudCom Expense worksheet'!Q86),"",('BudCom Expense worksheet'!Q86))</f>
        <v/>
      </c>
      <c r="Q83" s="280"/>
    </row>
    <row r="84" spans="1:17" hidden="1" x14ac:dyDescent="0.25">
      <c r="A84" s="249"/>
      <c r="B84" s="249" t="s">
        <v>635</v>
      </c>
      <c r="C84" s="249"/>
      <c r="D84" s="249"/>
      <c r="E84" s="278" t="str">
        <f>IF(ISBLANK('BudCom Expense worksheet'!F87),"",('BudCom Expense worksheet'!F87))</f>
        <v/>
      </c>
      <c r="F84" s="279" t="str">
        <f>IF(ISBLANK('BudCom Expense worksheet'!G87),"",('BudCom Expense worksheet'!G87))</f>
        <v/>
      </c>
      <c r="G84" s="300" t="str">
        <f>IF(ISBLANK('BudCom Expense worksheet'!H87),"",('BudCom Expense worksheet'!H87))</f>
        <v/>
      </c>
      <c r="H84" s="274" t="str">
        <f>IF(ISBLANK('BudCom Expense worksheet'!I87),"",('BudCom Expense worksheet'!I87))</f>
        <v/>
      </c>
      <c r="I84" s="275" t="str">
        <f>IF(ISBLANK('BudCom Expense worksheet'!J87),"",('BudCom Expense worksheet'!J87))</f>
        <v/>
      </c>
      <c r="J84" s="273" t="str">
        <f>IF(ISBLANK('BudCom Expense worksheet'!K87),"",('BudCom Expense worksheet'!K87))</f>
        <v/>
      </c>
      <c r="K84" s="273" t="str">
        <f>IF(ISBLANK('BudCom Expense worksheet'!L87),"",('BudCom Expense worksheet'!L87))</f>
        <v/>
      </c>
      <c r="L84" s="273" t="str">
        <f>IF(ISBLANK('BudCom Expense worksheet'!M87),"",('BudCom Expense worksheet'!M87))</f>
        <v/>
      </c>
      <c r="M84" s="300" t="str">
        <f>IF(ISBLANK('BudCom Expense worksheet'!N87),"",('BudCom Expense worksheet'!N87))</f>
        <v/>
      </c>
      <c r="N84" s="254">
        <f>IF(ISBLANK('BudCom Expense worksheet'!O87),"",('BudCom Expense worksheet'!O87))</f>
        <v>44152</v>
      </c>
      <c r="O84" s="273" t="str">
        <f>IF(ISBLANK('BudCom Expense worksheet'!P87),"",('BudCom Expense worksheet'!P87))</f>
        <v/>
      </c>
      <c r="P84" s="273" t="str">
        <f>IF(ISBLANK('BudCom Expense worksheet'!Q87),"",('BudCom Expense worksheet'!Q87))</f>
        <v/>
      </c>
      <c r="Q84" s="280"/>
    </row>
    <row r="85" spans="1:17" hidden="1" x14ac:dyDescent="0.25">
      <c r="A85" s="249"/>
      <c r="B85" s="249"/>
      <c r="C85" s="281" t="s">
        <v>636</v>
      </c>
      <c r="D85" s="298"/>
      <c r="E85" s="283">
        <f>IF(ISBLANK('BudCom Expense worksheet'!F88),"",('BudCom Expense worksheet'!F88))</f>
        <v>2700</v>
      </c>
      <c r="F85" s="284">
        <f>IF(ISBLANK('BudCom Expense worksheet'!G88),"",('BudCom Expense worksheet'!G88))</f>
        <v>2738.56</v>
      </c>
      <c r="G85" s="273">
        <f>IF(ISBLANK('BudCom Expense worksheet'!H88),"",('BudCom Expense worksheet'!H88))</f>
        <v>2741</v>
      </c>
      <c r="H85" s="274">
        <f>IF(ISBLANK('BudCom Expense worksheet'!I88),"",('BudCom Expense worksheet'!I88))</f>
        <v>2.4400000000000546</v>
      </c>
      <c r="I85" s="275">
        <f>IF(ISBLANK('BudCom Expense worksheet'!J88),"",('BudCom Expense worksheet'!J88))</f>
        <v>0.99910981393651954</v>
      </c>
      <c r="J85" s="273">
        <f>IF(ISBLANK('BudCom Expense worksheet'!K88),"",('BudCom Expense worksheet'!K88))</f>
        <v>2741</v>
      </c>
      <c r="K85" s="273">
        <f>IF(ISBLANK('BudCom Expense worksheet'!L88),"",('BudCom Expense worksheet'!L88))</f>
        <v>2741</v>
      </c>
      <c r="L85" s="273">
        <f>IF(ISBLANK('BudCom Expense worksheet'!M88),"",('BudCom Expense worksheet'!M88))</f>
        <v>0</v>
      </c>
      <c r="M85" s="273">
        <f>IF(ISBLANK('BudCom Expense worksheet'!N88),"",('BudCom Expense worksheet'!N88))</f>
        <v>2741</v>
      </c>
      <c r="N85" s="254">
        <f>IF(ISBLANK('BudCom Expense worksheet'!O88),"",('BudCom Expense worksheet'!O88))</f>
        <v>44152</v>
      </c>
      <c r="O85" s="273">
        <f>IF(ISBLANK('BudCom Expense worksheet'!P88),"",('BudCom Expense worksheet'!P88))</f>
        <v>0</v>
      </c>
      <c r="P85" s="273">
        <f>IF(ISBLANK('BudCom Expense worksheet'!Q88),"",('BudCom Expense worksheet'!Q88))</f>
        <v>2741</v>
      </c>
      <c r="Q85" s="280"/>
    </row>
    <row r="86" spans="1:17" hidden="1" x14ac:dyDescent="0.25">
      <c r="A86" s="249"/>
      <c r="B86" s="249"/>
      <c r="C86" s="281" t="s">
        <v>637</v>
      </c>
      <c r="D86" s="249"/>
      <c r="E86" s="283">
        <f>IF(ISBLANK('BudCom Expense worksheet'!F89),"",('BudCom Expense worksheet'!F89))</f>
        <v>155.97999999999999</v>
      </c>
      <c r="F86" s="284">
        <f>IF(ISBLANK('BudCom Expense worksheet'!G89),"",('BudCom Expense worksheet'!G89))</f>
        <v>194</v>
      </c>
      <c r="G86" s="273">
        <f>IF(ISBLANK('BudCom Expense worksheet'!H89),"",('BudCom Expense worksheet'!H89))</f>
        <v>175</v>
      </c>
      <c r="H86" s="274">
        <f>IF(ISBLANK('BudCom Expense worksheet'!I89),"",('BudCom Expense worksheet'!I89))</f>
        <v>-19</v>
      </c>
      <c r="I86" s="275">
        <f>IF(ISBLANK('BudCom Expense worksheet'!J89),"",('BudCom Expense worksheet'!J89))</f>
        <v>1.1085714285714285</v>
      </c>
      <c r="J86" s="273">
        <f>IF(ISBLANK('BudCom Expense worksheet'!K89),"",('BudCom Expense worksheet'!K89))</f>
        <v>175</v>
      </c>
      <c r="K86" s="273">
        <f>IF(ISBLANK('BudCom Expense worksheet'!L89),"",('BudCom Expense worksheet'!L89))</f>
        <v>175</v>
      </c>
      <c r="L86" s="273">
        <f>IF(ISBLANK('BudCom Expense worksheet'!M89),"",('BudCom Expense worksheet'!M89))</f>
        <v>0</v>
      </c>
      <c r="M86" s="273">
        <f>IF(ISBLANK('BudCom Expense worksheet'!N89),"",('BudCom Expense worksheet'!N89))</f>
        <v>175</v>
      </c>
      <c r="N86" s="254">
        <f>IF(ISBLANK('BudCom Expense worksheet'!O89),"",('BudCom Expense worksheet'!O89))</f>
        <v>44152</v>
      </c>
      <c r="O86" s="273">
        <f>IF(ISBLANK('BudCom Expense worksheet'!P89),"",('BudCom Expense worksheet'!P89))</f>
        <v>0</v>
      </c>
      <c r="P86" s="273">
        <f>IF(ISBLANK('BudCom Expense worksheet'!Q89),"",('BudCom Expense worksheet'!Q89))</f>
        <v>175</v>
      </c>
      <c r="Q86" s="280"/>
    </row>
    <row r="87" spans="1:17" hidden="1" x14ac:dyDescent="0.25">
      <c r="A87" s="249"/>
      <c r="B87" s="249"/>
      <c r="C87" s="281" t="s">
        <v>638</v>
      </c>
      <c r="D87" s="249"/>
      <c r="E87" s="301">
        <f>IF(ISBLANK('BudCom Expense worksheet'!F90),"",('BudCom Expense worksheet'!F90))</f>
        <v>0</v>
      </c>
      <c r="F87" s="302">
        <f>IF(ISBLANK('BudCom Expense worksheet'!G90),"",('BudCom Expense worksheet'!G90))</f>
        <v>65</v>
      </c>
      <c r="G87" s="273">
        <f>IF(ISBLANK('BudCom Expense worksheet'!H90),"",('BudCom Expense worksheet'!H90))</f>
        <v>50</v>
      </c>
      <c r="H87" s="287">
        <f>IF(ISBLANK('BudCom Expense worksheet'!I90),"",('BudCom Expense worksheet'!I90))</f>
        <v>-15</v>
      </c>
      <c r="I87" s="288">
        <f>IF(ISBLANK('BudCom Expense worksheet'!J90),"",('BudCom Expense worksheet'!J90))</f>
        <v>1.3</v>
      </c>
      <c r="J87" s="273">
        <f>IF(ISBLANK('BudCom Expense worksheet'!K90),"",('BudCom Expense worksheet'!K90))</f>
        <v>50</v>
      </c>
      <c r="K87" s="273">
        <f>IF(ISBLANK('BudCom Expense worksheet'!L90),"",('BudCom Expense worksheet'!L90))</f>
        <v>50</v>
      </c>
      <c r="L87" s="273">
        <f>IF(ISBLANK('BudCom Expense worksheet'!M90),"",('BudCom Expense worksheet'!M90))</f>
        <v>0</v>
      </c>
      <c r="M87" s="273">
        <f>IF(ISBLANK('BudCom Expense worksheet'!N90),"",('BudCom Expense worksheet'!N90))</f>
        <v>50</v>
      </c>
      <c r="N87" s="254">
        <f>IF(ISBLANK('BudCom Expense worksheet'!O90),"",('BudCom Expense worksheet'!O90))</f>
        <v>44152</v>
      </c>
      <c r="O87" s="273">
        <f>IF(ISBLANK('BudCom Expense worksheet'!P90),"",('BudCom Expense worksheet'!P90))</f>
        <v>0</v>
      </c>
      <c r="P87" s="273">
        <f>IF(ISBLANK('BudCom Expense worksheet'!Q90),"",('BudCom Expense worksheet'!Q90))</f>
        <v>50</v>
      </c>
      <c r="Q87" s="280"/>
    </row>
    <row r="88" spans="1:17" hidden="1" x14ac:dyDescent="0.25">
      <c r="A88" s="249"/>
      <c r="B88" s="249" t="s">
        <v>1206</v>
      </c>
      <c r="C88" s="249"/>
      <c r="D88" s="249"/>
      <c r="E88" s="263">
        <f>IF(ISBLANK('BudCom Expense worksheet'!F91),"",('BudCom Expense worksheet'!F91))</f>
        <v>2855.98</v>
      </c>
      <c r="F88" s="264">
        <f>IF(ISBLANK('BudCom Expense worksheet'!G91),"",('BudCom Expense worksheet'!G91))</f>
        <v>2997.56</v>
      </c>
      <c r="G88" s="303">
        <f>IF(ISBLANK('BudCom Expense worksheet'!H91),"",('BudCom Expense worksheet'!H91))</f>
        <v>2966</v>
      </c>
      <c r="H88" s="266">
        <f>IF(ISBLANK('BudCom Expense worksheet'!I91),"",('BudCom Expense worksheet'!I91))</f>
        <v>-31.559999999999945</v>
      </c>
      <c r="I88" s="267">
        <f>IF(ISBLANK('BudCom Expense worksheet'!J91),"",('BudCom Expense worksheet'!J91))</f>
        <v>1.0106405933917735</v>
      </c>
      <c r="J88" s="273">
        <f>IF(ISBLANK('BudCom Expense worksheet'!K91),"",('BudCom Expense worksheet'!K91))</f>
        <v>2966</v>
      </c>
      <c r="K88" s="273">
        <f>IF(ISBLANK('BudCom Expense worksheet'!L91),"",('BudCom Expense worksheet'!L91))</f>
        <v>2966</v>
      </c>
      <c r="L88" s="273">
        <f>IF(ISBLANK('BudCom Expense worksheet'!M91),"",('BudCom Expense worksheet'!M91))</f>
        <v>0</v>
      </c>
      <c r="M88" s="273">
        <f>IF(ISBLANK('BudCom Expense worksheet'!N91),"",('BudCom Expense worksheet'!N91))</f>
        <v>2966</v>
      </c>
      <c r="N88" s="254">
        <f>IF(ISBLANK('BudCom Expense worksheet'!O91),"",('BudCom Expense worksheet'!O91))</f>
        <v>44152</v>
      </c>
      <c r="O88" s="273">
        <f>IF(ISBLANK('BudCom Expense worksheet'!P91),"",('BudCom Expense worksheet'!P91))</f>
        <v>0</v>
      </c>
      <c r="P88" s="273">
        <f>IF(ISBLANK('BudCom Expense worksheet'!Q91),"",('BudCom Expense worksheet'!Q91))</f>
        <v>2966</v>
      </c>
      <c r="Q88" s="280"/>
    </row>
    <row r="89" spans="1:17" hidden="1" x14ac:dyDescent="0.25">
      <c r="A89" s="249"/>
      <c r="B89" s="249" t="s">
        <v>639</v>
      </c>
      <c r="C89" s="249"/>
      <c r="D89" s="249"/>
      <c r="E89" s="283" t="str">
        <f>IF(ISBLANK('BudCom Expense worksheet'!F92),"",('BudCom Expense worksheet'!F92))</f>
        <v/>
      </c>
      <c r="F89" s="284" t="str">
        <f>IF(ISBLANK('BudCom Expense worksheet'!G92),"",('BudCom Expense worksheet'!G92))</f>
        <v/>
      </c>
      <c r="G89" s="273" t="str">
        <f>IF(ISBLANK('BudCom Expense worksheet'!H92),"",('BudCom Expense worksheet'!H92))</f>
        <v/>
      </c>
      <c r="H89" s="274" t="str">
        <f>IF(ISBLANK('BudCom Expense worksheet'!I92),"",('BudCom Expense worksheet'!I92))</f>
        <v/>
      </c>
      <c r="I89" s="275" t="str">
        <f>IF(ISBLANK('BudCom Expense worksheet'!J92),"",('BudCom Expense worksheet'!J92))</f>
        <v/>
      </c>
      <c r="J89" s="273" t="str">
        <f>IF(ISBLANK('BudCom Expense worksheet'!K92),"",('BudCom Expense worksheet'!K92))</f>
        <v/>
      </c>
      <c r="K89" s="273" t="str">
        <f>IF(ISBLANK('BudCom Expense worksheet'!L92),"",('BudCom Expense worksheet'!L92))</f>
        <v/>
      </c>
      <c r="L89" s="273" t="str">
        <f>IF(ISBLANK('BudCom Expense worksheet'!M92),"",('BudCom Expense worksheet'!M92))</f>
        <v/>
      </c>
      <c r="M89" s="273" t="str">
        <f>IF(ISBLANK('BudCom Expense worksheet'!N92),"",('BudCom Expense worksheet'!N92))</f>
        <v/>
      </c>
      <c r="N89" s="254">
        <f>IF(ISBLANK('BudCom Expense worksheet'!O92),"",('BudCom Expense worksheet'!O92))</f>
        <v>44194</v>
      </c>
      <c r="O89" s="273" t="str">
        <f>IF(ISBLANK('BudCom Expense worksheet'!P92),"",('BudCom Expense worksheet'!P92))</f>
        <v/>
      </c>
      <c r="P89" s="273" t="str">
        <f>IF(ISBLANK('BudCom Expense worksheet'!Q92),"",('BudCom Expense worksheet'!Q92))</f>
        <v/>
      </c>
      <c r="Q89" s="280"/>
    </row>
    <row r="90" spans="1:17" hidden="1" x14ac:dyDescent="0.25">
      <c r="A90" s="249"/>
      <c r="B90" s="249"/>
      <c r="C90" s="281" t="s">
        <v>640</v>
      </c>
      <c r="D90" s="249"/>
      <c r="E90" s="283">
        <f>IF(ISBLANK('BudCom Expense worksheet'!F93),"",('BudCom Expense worksheet'!F93))</f>
        <v>15900</v>
      </c>
      <c r="F90" s="284">
        <f>IF(ISBLANK('BudCom Expense worksheet'!G93),"",('BudCom Expense worksheet'!G93))</f>
        <v>15900</v>
      </c>
      <c r="G90" s="273">
        <f>IF(ISBLANK('BudCom Expense worksheet'!H93),"",('BudCom Expense worksheet'!H93))</f>
        <v>15900</v>
      </c>
      <c r="H90" s="274">
        <f>IF(ISBLANK('BudCom Expense worksheet'!I93),"",('BudCom Expense worksheet'!I93))</f>
        <v>0</v>
      </c>
      <c r="I90" s="275">
        <f>IF(ISBLANK('BudCom Expense worksheet'!J93),"",('BudCom Expense worksheet'!J93))</f>
        <v>1</v>
      </c>
      <c r="J90" s="273">
        <f>IF(ISBLANK('BudCom Expense worksheet'!K93),"",('BudCom Expense worksheet'!K93))</f>
        <v>28000</v>
      </c>
      <c r="K90" s="273">
        <f>IF(ISBLANK('BudCom Expense worksheet'!L93),"",('BudCom Expense worksheet'!L93))</f>
        <v>28000</v>
      </c>
      <c r="L90" s="273">
        <f>IF(ISBLANK('BudCom Expense worksheet'!M93),"",('BudCom Expense worksheet'!M93))</f>
        <v>0</v>
      </c>
      <c r="M90" s="273">
        <f>IF(ISBLANK('BudCom Expense worksheet'!N93),"",('BudCom Expense worksheet'!N93))</f>
        <v>28000</v>
      </c>
      <c r="N90" s="254">
        <f>IF(ISBLANK('BudCom Expense worksheet'!O93),"",('BudCom Expense worksheet'!O93))</f>
        <v>44194</v>
      </c>
      <c r="O90" s="273">
        <f>IF(ISBLANK('BudCom Expense worksheet'!P93),"",('BudCom Expense worksheet'!P93))</f>
        <v>0</v>
      </c>
      <c r="P90" s="273">
        <f>IF(ISBLANK('BudCom Expense worksheet'!Q93),"",('BudCom Expense worksheet'!Q93))</f>
        <v>28000</v>
      </c>
      <c r="Q90" s="280"/>
    </row>
    <row r="91" spans="1:17" hidden="1" x14ac:dyDescent="0.25">
      <c r="A91" s="249"/>
      <c r="B91" s="249"/>
      <c r="C91" s="281" t="s">
        <v>641</v>
      </c>
      <c r="D91" s="249"/>
      <c r="E91" s="283">
        <f>IF(ISBLANK('BudCom Expense worksheet'!F94),"",('BudCom Expense worksheet'!F94))</f>
        <v>4200</v>
      </c>
      <c r="F91" s="284">
        <f>IF(ISBLANK('BudCom Expense worksheet'!G94),"",('BudCom Expense worksheet'!G94))</f>
        <v>2100</v>
      </c>
      <c r="G91" s="273">
        <f>IF(ISBLANK('BudCom Expense worksheet'!H94),"",('BudCom Expense worksheet'!H94))</f>
        <v>4200</v>
      </c>
      <c r="H91" s="274">
        <f>IF(ISBLANK('BudCom Expense worksheet'!I94),"",('BudCom Expense worksheet'!I94))</f>
        <v>2100</v>
      </c>
      <c r="I91" s="275">
        <f>IF(ISBLANK('BudCom Expense worksheet'!J94),"",('BudCom Expense worksheet'!J94))</f>
        <v>0.5</v>
      </c>
      <c r="J91" s="273">
        <f>IF(ISBLANK('BudCom Expense worksheet'!K94),"",('BudCom Expense worksheet'!K94))</f>
        <v>300</v>
      </c>
      <c r="K91" s="273" t="str">
        <f>IF(ISBLANK('BudCom Expense worksheet'!L94),"",('BudCom Expense worksheet'!L94))</f>
        <v/>
      </c>
      <c r="L91" s="273">
        <f>IF(ISBLANK('BudCom Expense worksheet'!M94),"",('BudCom Expense worksheet'!M94))</f>
        <v>300</v>
      </c>
      <c r="M91" s="273">
        <f>IF(ISBLANK('BudCom Expense worksheet'!N94),"",('BudCom Expense worksheet'!N94))</f>
        <v>0</v>
      </c>
      <c r="N91" s="254">
        <f>IF(ISBLANK('BudCom Expense worksheet'!O94),"",('BudCom Expense worksheet'!O94))</f>
        <v>44194</v>
      </c>
      <c r="O91" s="273">
        <f>IF(ISBLANK('BudCom Expense worksheet'!P94),"",('BudCom Expense worksheet'!P94))</f>
        <v>0</v>
      </c>
      <c r="P91" s="273">
        <f>IF(ISBLANK('BudCom Expense worksheet'!Q94),"",('BudCom Expense worksheet'!Q94))</f>
        <v>0</v>
      </c>
      <c r="Q91" s="280"/>
    </row>
    <row r="92" spans="1:17" hidden="1" x14ac:dyDescent="0.25">
      <c r="A92" s="249"/>
      <c r="B92" s="249"/>
      <c r="C92" s="281" t="s">
        <v>642</v>
      </c>
      <c r="D92" s="249"/>
      <c r="E92" s="283" t="str">
        <f>IF(ISBLANK('BudCom Expense worksheet'!F95),"",('BudCom Expense worksheet'!F95))</f>
        <v/>
      </c>
      <c r="F92" s="284">
        <f>IF(ISBLANK('BudCom Expense worksheet'!G95),"",('BudCom Expense worksheet'!G95))</f>
        <v>0</v>
      </c>
      <c r="G92" s="273" t="str">
        <f>IF(ISBLANK('BudCom Expense worksheet'!H95),"",('BudCom Expense worksheet'!H95))</f>
        <v/>
      </c>
      <c r="H92" s="287">
        <f>IF(ISBLANK('BudCom Expense worksheet'!I95),"",('BudCom Expense worksheet'!I95))</f>
        <v>0</v>
      </c>
      <c r="I92" s="288" t="str">
        <f>IF(ISBLANK('BudCom Expense worksheet'!J95),"",('BudCom Expense worksheet'!J95))</f>
        <v>---</v>
      </c>
      <c r="J92" s="273">
        <f>IF(ISBLANK('BudCom Expense worksheet'!K95),"",('BudCom Expense worksheet'!K95))</f>
        <v>0</v>
      </c>
      <c r="K92" s="273">
        <f>IF(ISBLANK('BudCom Expense worksheet'!L95),"",('BudCom Expense worksheet'!L95))</f>
        <v>0</v>
      </c>
      <c r="L92" s="273">
        <f>IF(ISBLANK('BudCom Expense worksheet'!M95),"",('BudCom Expense worksheet'!M95))</f>
        <v>0</v>
      </c>
      <c r="M92" s="273">
        <f>IF(ISBLANK('BudCom Expense worksheet'!N95),"",('BudCom Expense worksheet'!N95))</f>
        <v>0</v>
      </c>
      <c r="N92" s="254">
        <f>IF(ISBLANK('BudCom Expense worksheet'!O95),"",('BudCom Expense worksheet'!O95))</f>
        <v>44194</v>
      </c>
      <c r="O92" s="273">
        <f>IF(ISBLANK('BudCom Expense worksheet'!P95),"",('BudCom Expense worksheet'!P95))</f>
        <v>0</v>
      </c>
      <c r="P92" s="273">
        <f>IF(ISBLANK('BudCom Expense worksheet'!Q95),"",('BudCom Expense worksheet'!Q95))</f>
        <v>0</v>
      </c>
      <c r="Q92" s="280"/>
    </row>
    <row r="93" spans="1:17" hidden="1" x14ac:dyDescent="0.25">
      <c r="A93" s="249"/>
      <c r="B93" s="249" t="s">
        <v>643</v>
      </c>
      <c r="C93" s="249"/>
      <c r="D93" s="249"/>
      <c r="E93" s="263">
        <f>IF(ISBLANK('BudCom Expense worksheet'!F96),"",('BudCom Expense worksheet'!F96))</f>
        <v>20100</v>
      </c>
      <c r="F93" s="264">
        <f>IF(ISBLANK('BudCom Expense worksheet'!G96),"",('BudCom Expense worksheet'!G96))</f>
        <v>18000</v>
      </c>
      <c r="G93" s="265">
        <f>IF(ISBLANK('BudCom Expense worksheet'!H96),"",('BudCom Expense worksheet'!H96))</f>
        <v>20100</v>
      </c>
      <c r="H93" s="266">
        <f>IF(ISBLANK('BudCom Expense worksheet'!I96),"",('BudCom Expense worksheet'!I96))</f>
        <v>2100</v>
      </c>
      <c r="I93" s="267">
        <f>IF(ISBLANK('BudCom Expense worksheet'!J96),"",('BudCom Expense worksheet'!J96))</f>
        <v>0.89552238805970152</v>
      </c>
      <c r="J93" s="273">
        <f>IF(ISBLANK('BudCom Expense worksheet'!K96),"",('BudCom Expense worksheet'!K96))</f>
        <v>28300</v>
      </c>
      <c r="K93" s="273">
        <f>IF(ISBLANK('BudCom Expense worksheet'!L96),"",('BudCom Expense worksheet'!L96))</f>
        <v>28000</v>
      </c>
      <c r="L93" s="273">
        <f>IF(ISBLANK('BudCom Expense worksheet'!M96),"",('BudCom Expense worksheet'!M96))</f>
        <v>300</v>
      </c>
      <c r="M93" s="273">
        <f>IF(ISBLANK('BudCom Expense worksheet'!N96),"",('BudCom Expense worksheet'!N96))</f>
        <v>28000</v>
      </c>
      <c r="N93" s="254">
        <f>IF(ISBLANK('BudCom Expense worksheet'!O96),"",('BudCom Expense worksheet'!O96))</f>
        <v>44194</v>
      </c>
      <c r="O93" s="273">
        <f>IF(ISBLANK('BudCom Expense worksheet'!P96),"",('BudCom Expense worksheet'!P96))</f>
        <v>0</v>
      </c>
      <c r="P93" s="273">
        <f>IF(ISBLANK('BudCom Expense worksheet'!Q96),"",('BudCom Expense worksheet'!Q96))</f>
        <v>28000</v>
      </c>
      <c r="Q93" s="280"/>
    </row>
    <row r="94" spans="1:17" hidden="1" x14ac:dyDescent="0.25">
      <c r="A94" s="249"/>
      <c r="B94" s="249" t="s">
        <v>644</v>
      </c>
      <c r="C94" s="249"/>
      <c r="D94" s="249"/>
      <c r="E94" s="283" t="str">
        <f>IF(ISBLANK('BudCom Expense worksheet'!F97),"",('BudCom Expense worksheet'!F97))</f>
        <v/>
      </c>
      <c r="F94" s="284" t="str">
        <f>IF(ISBLANK('BudCom Expense worksheet'!G97),"",('BudCom Expense worksheet'!G97))</f>
        <v/>
      </c>
      <c r="G94" s="273" t="str">
        <f>IF(ISBLANK('BudCom Expense worksheet'!H97),"",('BudCom Expense worksheet'!H97))</f>
        <v/>
      </c>
      <c r="H94" s="274" t="str">
        <f>IF(ISBLANK('BudCom Expense worksheet'!I97),"",('BudCom Expense worksheet'!I97))</f>
        <v/>
      </c>
      <c r="I94" s="275" t="str">
        <f>IF(ISBLANK('BudCom Expense worksheet'!J97),"",('BudCom Expense worksheet'!J97))</f>
        <v/>
      </c>
      <c r="J94" s="273" t="str">
        <f>IF(ISBLANK('BudCom Expense worksheet'!K97),"",('BudCom Expense worksheet'!K97))</f>
        <v/>
      </c>
      <c r="K94" s="273" t="str">
        <f>IF(ISBLANK('BudCom Expense worksheet'!L97),"",('BudCom Expense worksheet'!L97))</f>
        <v/>
      </c>
      <c r="L94" s="273" t="str">
        <f>IF(ISBLANK('BudCom Expense worksheet'!M97),"",('BudCom Expense worksheet'!M97))</f>
        <v/>
      </c>
      <c r="M94" s="273" t="str">
        <f>IF(ISBLANK('BudCom Expense worksheet'!N97),"",('BudCom Expense worksheet'!N97))</f>
        <v/>
      </c>
      <c r="N94" s="254">
        <f>IF(ISBLANK('BudCom Expense worksheet'!O97),"",('BudCom Expense worksheet'!O97))</f>
        <v>44180</v>
      </c>
      <c r="O94" s="273" t="str">
        <f>IF(ISBLANK('BudCom Expense worksheet'!P97),"",('BudCom Expense worksheet'!P97))</f>
        <v/>
      </c>
      <c r="P94" s="273" t="str">
        <f>IF(ISBLANK('BudCom Expense worksheet'!Q97),"",('BudCom Expense worksheet'!Q97))</f>
        <v/>
      </c>
      <c r="Q94" s="280"/>
    </row>
    <row r="95" spans="1:17" hidden="1" x14ac:dyDescent="0.25">
      <c r="A95" s="249"/>
      <c r="B95" s="249"/>
      <c r="C95" s="281" t="s">
        <v>645</v>
      </c>
      <c r="D95" s="298"/>
      <c r="E95" s="283" t="e">
        <f>IF(ISBLANK('BudCom Expense worksheet'!#REF!),"",('BudCom Expense worksheet'!#REF!))</f>
        <v>#REF!</v>
      </c>
      <c r="F95" s="284" t="e">
        <f>IF(ISBLANK('BudCom Expense worksheet'!#REF!),"",('BudCom Expense worksheet'!#REF!))</f>
        <v>#REF!</v>
      </c>
      <c r="G95" s="273" t="e">
        <f>IF(ISBLANK('BudCom Expense worksheet'!#REF!),"",('BudCom Expense worksheet'!#REF!))</f>
        <v>#REF!</v>
      </c>
      <c r="H95" s="274" t="e">
        <f>IF(ISBLANK('BudCom Expense worksheet'!#REF!),"",('BudCom Expense worksheet'!#REF!))</f>
        <v>#REF!</v>
      </c>
      <c r="I95" s="275" t="e">
        <f>IF(ISBLANK('BudCom Expense worksheet'!#REF!),"",('BudCom Expense worksheet'!#REF!))</f>
        <v>#REF!</v>
      </c>
      <c r="J95" s="273" t="e">
        <f>IF(ISBLANK('BudCom Expense worksheet'!#REF!),"",('BudCom Expense worksheet'!#REF!))</f>
        <v>#REF!</v>
      </c>
      <c r="K95" s="273" t="e">
        <f>IF(ISBLANK('BudCom Expense worksheet'!#REF!),"",('BudCom Expense worksheet'!#REF!))</f>
        <v>#REF!</v>
      </c>
      <c r="L95" s="273" t="e">
        <f>IF(ISBLANK('BudCom Expense worksheet'!#REF!),"",('BudCom Expense worksheet'!#REF!))</f>
        <v>#REF!</v>
      </c>
      <c r="M95" s="273" t="e">
        <f>IF(ISBLANK('BudCom Expense worksheet'!#REF!),"",('BudCom Expense worksheet'!#REF!))</f>
        <v>#REF!</v>
      </c>
      <c r="N95" s="254" t="e">
        <f>IF(ISBLANK('BudCom Expense worksheet'!#REF!),"",('BudCom Expense worksheet'!#REF!))</f>
        <v>#REF!</v>
      </c>
      <c r="O95" s="273" t="e">
        <f>IF(ISBLANK('BudCom Expense worksheet'!#REF!),"",('BudCom Expense worksheet'!#REF!))</f>
        <v>#REF!</v>
      </c>
      <c r="P95" s="273" t="e">
        <f>IF(ISBLANK('BudCom Expense worksheet'!#REF!),"",('BudCom Expense worksheet'!#REF!))</f>
        <v>#REF!</v>
      </c>
      <c r="Q95" s="280"/>
    </row>
    <row r="96" spans="1:17" hidden="1" x14ac:dyDescent="0.25">
      <c r="A96" s="249"/>
      <c r="B96" s="249"/>
      <c r="C96" s="281" t="s">
        <v>646</v>
      </c>
      <c r="D96" s="298"/>
      <c r="E96" s="283">
        <f>IF(ISBLANK('BudCom Expense worksheet'!F99),"",('BudCom Expense worksheet'!F99))</f>
        <v>36743.51</v>
      </c>
      <c r="F96" s="284">
        <f>IF(ISBLANK('BudCom Expense worksheet'!G99),"",('BudCom Expense worksheet'!G99))</f>
        <v>38010.51</v>
      </c>
      <c r="G96" s="273">
        <f>IF(ISBLANK('BudCom Expense worksheet'!H99),"",('BudCom Expense worksheet'!H99))</f>
        <v>37801</v>
      </c>
      <c r="H96" s="274">
        <f>IF(ISBLANK('BudCom Expense worksheet'!I99),"",('BudCom Expense worksheet'!I99))</f>
        <v>-209.51000000000204</v>
      </c>
      <c r="I96" s="275">
        <f>IF(ISBLANK('BudCom Expense worksheet'!J99),"",('BudCom Expense worksheet'!J99))</f>
        <v>1.0055424459670379</v>
      </c>
      <c r="J96" s="273">
        <f>IF(ISBLANK('BudCom Expense worksheet'!K99),"",('BudCom Expense worksheet'!K99))</f>
        <v>38557</v>
      </c>
      <c r="K96" s="273">
        <f>IF(ISBLANK('BudCom Expense worksheet'!L99),"",('BudCom Expense worksheet'!L99))</f>
        <v>38557</v>
      </c>
      <c r="L96" s="273">
        <f>IF(ISBLANK('BudCom Expense worksheet'!M99),"",('BudCom Expense worksheet'!M99))</f>
        <v>0</v>
      </c>
      <c r="M96" s="273">
        <f>IF(ISBLANK('BudCom Expense worksheet'!N99),"",('BudCom Expense worksheet'!N99))</f>
        <v>38557</v>
      </c>
      <c r="N96" s="254">
        <f>IF(ISBLANK('BudCom Expense worksheet'!O99),"",('BudCom Expense worksheet'!O99))</f>
        <v>44180</v>
      </c>
      <c r="O96" s="273">
        <f>IF(ISBLANK('BudCom Expense worksheet'!P99),"",('BudCom Expense worksheet'!P99))</f>
        <v>0</v>
      </c>
      <c r="P96" s="273">
        <f>IF(ISBLANK('BudCom Expense worksheet'!Q99),"",('BudCom Expense worksheet'!Q99))</f>
        <v>38557</v>
      </c>
      <c r="Q96" s="280"/>
    </row>
    <row r="97" spans="1:18" hidden="1" x14ac:dyDescent="0.25">
      <c r="A97" s="249"/>
      <c r="B97" s="249"/>
      <c r="C97" s="281" t="s">
        <v>647</v>
      </c>
      <c r="D97" s="249"/>
      <c r="E97" s="283">
        <f>IF(ISBLANK('BudCom Expense worksheet'!F100),"",('BudCom Expense worksheet'!F100))</f>
        <v>2060</v>
      </c>
      <c r="F97" s="284">
        <f>IF(ISBLANK('BudCom Expense worksheet'!G100),"",('BudCom Expense worksheet'!G100))</f>
        <v>2146.3000000000002</v>
      </c>
      <c r="G97" s="273">
        <f>IF(ISBLANK('BudCom Expense worksheet'!H100),"",('BudCom Expense worksheet'!H100))</f>
        <v>2800</v>
      </c>
      <c r="H97" s="274">
        <f>IF(ISBLANK('BudCom Expense worksheet'!I100),"",('BudCom Expense worksheet'!I100))</f>
        <v>653.69999999999982</v>
      </c>
      <c r="I97" s="275">
        <f>IF(ISBLANK('BudCom Expense worksheet'!J100),"",('BudCom Expense worksheet'!J100))</f>
        <v>0.76653571428571432</v>
      </c>
      <c r="J97" s="273">
        <f>IF(ISBLANK('BudCom Expense worksheet'!K100),"",('BudCom Expense worksheet'!K100))</f>
        <v>3200</v>
      </c>
      <c r="K97" s="273">
        <f>IF(ISBLANK('BudCom Expense worksheet'!L100),"",('BudCom Expense worksheet'!L100))</f>
        <v>3200</v>
      </c>
      <c r="L97" s="273">
        <f>IF(ISBLANK('BudCom Expense worksheet'!M100),"",('BudCom Expense worksheet'!M100))</f>
        <v>0</v>
      </c>
      <c r="M97" s="273">
        <f>IF(ISBLANK('BudCom Expense worksheet'!N100),"",('BudCom Expense worksheet'!N100))</f>
        <v>3200</v>
      </c>
      <c r="N97" s="254">
        <f>IF(ISBLANK('BudCom Expense worksheet'!O100),"",('BudCom Expense worksheet'!O100))</f>
        <v>44180</v>
      </c>
      <c r="O97" s="273">
        <f>IF(ISBLANK('BudCom Expense worksheet'!P100),"",('BudCom Expense worksheet'!P100))</f>
        <v>0</v>
      </c>
      <c r="P97" s="273">
        <f>IF(ISBLANK('BudCom Expense worksheet'!Q100),"",('BudCom Expense worksheet'!Q100))</f>
        <v>2800</v>
      </c>
      <c r="Q97" s="280"/>
    </row>
    <row r="98" spans="1:18" hidden="1" x14ac:dyDescent="0.25">
      <c r="A98" s="249"/>
      <c r="B98" s="249"/>
      <c r="C98" s="281" t="s">
        <v>648</v>
      </c>
      <c r="D98" s="249"/>
      <c r="E98" s="283">
        <f>IF(ISBLANK('BudCom Expense worksheet'!F101),"",('BudCom Expense worksheet'!F101))</f>
        <v>5611.12</v>
      </c>
      <c r="F98" s="284">
        <f>IF(ISBLANK('BudCom Expense worksheet'!G101),"",('BudCom Expense worksheet'!G101))</f>
        <v>3999.56</v>
      </c>
      <c r="G98" s="273">
        <f>IF(ISBLANK('BudCom Expense worksheet'!H101),"",('BudCom Expense worksheet'!H101))</f>
        <v>3404</v>
      </c>
      <c r="H98" s="274">
        <f>IF(ISBLANK('BudCom Expense worksheet'!I101),"",('BudCom Expense worksheet'!I101))</f>
        <v>-595.55999999999995</v>
      </c>
      <c r="I98" s="275">
        <f>IF(ISBLANK('BudCom Expense worksheet'!J101),"",('BudCom Expense worksheet'!J101))</f>
        <v>1.1749588719153936</v>
      </c>
      <c r="J98" s="273">
        <f>IF(ISBLANK('BudCom Expense worksheet'!K101),"",('BudCom Expense worksheet'!K101))</f>
        <v>3600</v>
      </c>
      <c r="K98" s="273">
        <f>IF(ISBLANK('BudCom Expense worksheet'!L101),"",('BudCom Expense worksheet'!L101))</f>
        <v>3600</v>
      </c>
      <c r="L98" s="273">
        <f>IF(ISBLANK('BudCom Expense worksheet'!M101),"",('BudCom Expense worksheet'!M101))</f>
        <v>0</v>
      </c>
      <c r="M98" s="273">
        <f>IF(ISBLANK('BudCom Expense worksheet'!N101),"",('BudCom Expense worksheet'!N101))</f>
        <v>3600</v>
      </c>
      <c r="N98" s="254">
        <f>IF(ISBLANK('BudCom Expense worksheet'!O101),"",('BudCom Expense worksheet'!O101))</f>
        <v>44180</v>
      </c>
      <c r="O98" s="273">
        <f>IF(ISBLANK('BudCom Expense worksheet'!P101),"",('BudCom Expense worksheet'!P101))</f>
        <v>0</v>
      </c>
      <c r="P98" s="273">
        <f>IF(ISBLANK('BudCom Expense worksheet'!Q101),"",('BudCom Expense worksheet'!Q101))</f>
        <v>3600</v>
      </c>
      <c r="Q98" s="280"/>
    </row>
    <row r="99" spans="1:18" hidden="1" x14ac:dyDescent="0.25">
      <c r="A99" s="249"/>
      <c r="B99" s="249"/>
      <c r="C99" s="281" t="s">
        <v>649</v>
      </c>
      <c r="D99" s="249"/>
      <c r="E99" s="283">
        <f>IF(ISBLANK('BudCom Expense worksheet'!F102),"",('BudCom Expense worksheet'!F102))</f>
        <v>0</v>
      </c>
      <c r="F99" s="284">
        <f>IF(ISBLANK('BudCom Expense worksheet'!G102),"",('BudCom Expense worksheet'!G102))</f>
        <v>20</v>
      </c>
      <c r="G99" s="273">
        <f>IF(ISBLANK('BudCom Expense worksheet'!H102),"",('BudCom Expense worksheet'!H102))</f>
        <v>150</v>
      </c>
      <c r="H99" s="274">
        <f>IF(ISBLANK('BudCom Expense worksheet'!I102),"",('BudCom Expense worksheet'!I102))</f>
        <v>130</v>
      </c>
      <c r="I99" s="275">
        <f>IF(ISBLANK('BudCom Expense worksheet'!J102),"",('BudCom Expense worksheet'!J102))</f>
        <v>0.13333333333333333</v>
      </c>
      <c r="J99" s="273">
        <f>IF(ISBLANK('BudCom Expense worksheet'!K102),"",('BudCom Expense worksheet'!K102))</f>
        <v>150</v>
      </c>
      <c r="K99" s="273">
        <f>IF(ISBLANK('BudCom Expense worksheet'!L102),"",('BudCom Expense worksheet'!L102))</f>
        <v>150</v>
      </c>
      <c r="L99" s="273">
        <f>IF(ISBLANK('BudCom Expense worksheet'!M102),"",('BudCom Expense worksheet'!M102))</f>
        <v>0</v>
      </c>
      <c r="M99" s="273">
        <f>IF(ISBLANK('BudCom Expense worksheet'!N102),"",('BudCom Expense worksheet'!N102))</f>
        <v>150</v>
      </c>
      <c r="N99" s="254">
        <f>IF(ISBLANK('BudCom Expense worksheet'!O102),"",('BudCom Expense worksheet'!O102))</f>
        <v>44180</v>
      </c>
      <c r="O99" s="273">
        <f>IF(ISBLANK('BudCom Expense worksheet'!P102),"",('BudCom Expense worksheet'!P102))</f>
        <v>0</v>
      </c>
      <c r="P99" s="273">
        <f>IF(ISBLANK('BudCom Expense worksheet'!Q102),"",('BudCom Expense worksheet'!Q102))</f>
        <v>150</v>
      </c>
      <c r="Q99" s="280"/>
    </row>
    <row r="100" spans="1:18" hidden="1" x14ac:dyDescent="0.25">
      <c r="A100" s="249"/>
      <c r="B100" s="249"/>
      <c r="C100" s="281" t="s">
        <v>650</v>
      </c>
      <c r="D100" s="249"/>
      <c r="E100" s="283">
        <f>IF(ISBLANK('BudCom Expense worksheet'!F103),"",('BudCom Expense worksheet'!F103))</f>
        <v>447.68</v>
      </c>
      <c r="F100" s="284">
        <f>IF(ISBLANK('BudCom Expense worksheet'!G103),"",('BudCom Expense worksheet'!G103))</f>
        <v>518.4</v>
      </c>
      <c r="G100" s="273">
        <f>IF(ISBLANK('BudCom Expense worksheet'!H103),"",('BudCom Expense worksheet'!H103))</f>
        <v>730</v>
      </c>
      <c r="H100" s="274">
        <f>IF(ISBLANK('BudCom Expense worksheet'!I103),"",('BudCom Expense worksheet'!I103))</f>
        <v>211.60000000000002</v>
      </c>
      <c r="I100" s="275">
        <f>IF(ISBLANK('BudCom Expense worksheet'!J103),"",('BudCom Expense worksheet'!J103))</f>
        <v>0.71013698630136979</v>
      </c>
      <c r="J100" s="273">
        <f>IF(ISBLANK('BudCom Expense worksheet'!K103),"",('BudCom Expense worksheet'!K103))</f>
        <v>730</v>
      </c>
      <c r="K100" s="273">
        <f>IF(ISBLANK('BudCom Expense worksheet'!L103),"",('BudCom Expense worksheet'!L103))</f>
        <v>730</v>
      </c>
      <c r="L100" s="273">
        <f>IF(ISBLANK('BudCom Expense worksheet'!M103),"",('BudCom Expense worksheet'!M103))</f>
        <v>0</v>
      </c>
      <c r="M100" s="273">
        <f>IF(ISBLANK('BudCom Expense worksheet'!N103),"",('BudCom Expense worksheet'!N103))</f>
        <v>730</v>
      </c>
      <c r="N100" s="254">
        <f>IF(ISBLANK('BudCom Expense worksheet'!O103),"",('BudCom Expense worksheet'!O103))</f>
        <v>44180</v>
      </c>
      <c r="O100" s="273">
        <f>IF(ISBLANK('BudCom Expense worksheet'!P103),"",('BudCom Expense worksheet'!P103))</f>
        <v>0</v>
      </c>
      <c r="P100" s="273">
        <f>IF(ISBLANK('BudCom Expense worksheet'!Q103),"",('BudCom Expense worksheet'!Q103))</f>
        <v>730</v>
      </c>
      <c r="Q100" s="280"/>
    </row>
    <row r="101" spans="1:18" hidden="1" x14ac:dyDescent="0.25">
      <c r="A101" s="249"/>
      <c r="B101" s="249"/>
      <c r="C101" s="281" t="s">
        <v>651</v>
      </c>
      <c r="D101" s="249"/>
      <c r="E101" s="283">
        <f>IF(ISBLANK('BudCom Expense worksheet'!F104),"",('BudCom Expense worksheet'!F104))</f>
        <v>3964.9</v>
      </c>
      <c r="F101" s="284">
        <f>IF(ISBLANK('BudCom Expense worksheet'!G104),"",('BudCom Expense worksheet'!G104))</f>
        <v>1523.1</v>
      </c>
      <c r="G101" s="273">
        <f>IF(ISBLANK('BudCom Expense worksheet'!H104),"",('BudCom Expense worksheet'!H104))</f>
        <v>3600</v>
      </c>
      <c r="H101" s="274">
        <f>IF(ISBLANK('BudCom Expense worksheet'!I104),"",('BudCom Expense worksheet'!I104))</f>
        <v>2076.9</v>
      </c>
      <c r="I101" s="275">
        <f>IF(ISBLANK('BudCom Expense worksheet'!J104),"",('BudCom Expense worksheet'!J104))</f>
        <v>0.42308333333333331</v>
      </c>
      <c r="J101" s="273">
        <f>IF(ISBLANK('BudCom Expense worksheet'!K104),"",('BudCom Expense worksheet'!K104))</f>
        <v>3600</v>
      </c>
      <c r="K101" s="273">
        <f>IF(ISBLANK('BudCom Expense worksheet'!L104),"",('BudCom Expense worksheet'!L104))</f>
        <v>3600</v>
      </c>
      <c r="L101" s="273">
        <f>IF(ISBLANK('BudCom Expense worksheet'!M104),"",('BudCom Expense worksheet'!M104))</f>
        <v>0</v>
      </c>
      <c r="M101" s="273">
        <f>IF(ISBLANK('BudCom Expense worksheet'!N104),"",('BudCom Expense worksheet'!N104))</f>
        <v>3600</v>
      </c>
      <c r="N101" s="254">
        <f>IF(ISBLANK('BudCom Expense worksheet'!O104),"",('BudCom Expense worksheet'!O104))</f>
        <v>44180</v>
      </c>
      <c r="O101" s="273">
        <f>IF(ISBLANK('BudCom Expense worksheet'!P104),"",('BudCom Expense worksheet'!P104))</f>
        <v>0</v>
      </c>
      <c r="P101" s="273">
        <f>IF(ISBLANK('BudCom Expense worksheet'!Q104),"",('BudCom Expense worksheet'!Q104))</f>
        <v>3600</v>
      </c>
      <c r="Q101" s="280"/>
    </row>
    <row r="102" spans="1:18" hidden="1" x14ac:dyDescent="0.25">
      <c r="A102" s="249"/>
      <c r="B102" s="249"/>
      <c r="C102" s="281" t="s">
        <v>652</v>
      </c>
      <c r="D102" s="249"/>
      <c r="E102" s="283">
        <f>IF(ISBLANK('BudCom Expense worksheet'!F105),"",('BudCom Expense worksheet'!F105))</f>
        <v>881</v>
      </c>
      <c r="F102" s="284">
        <f>IF(ISBLANK('BudCom Expense worksheet'!G105),"",('BudCom Expense worksheet'!G105))</f>
        <v>0</v>
      </c>
      <c r="G102" s="273">
        <f>IF(ISBLANK('BudCom Expense worksheet'!H105),"",('BudCom Expense worksheet'!H105))</f>
        <v>650</v>
      </c>
      <c r="H102" s="274">
        <f>IF(ISBLANK('BudCom Expense worksheet'!I105),"",('BudCom Expense worksheet'!I105))</f>
        <v>650</v>
      </c>
      <c r="I102" s="275">
        <f>IF(ISBLANK('BudCom Expense worksheet'!J105),"",('BudCom Expense worksheet'!J105))</f>
        <v>0</v>
      </c>
      <c r="J102" s="273">
        <f>IF(ISBLANK('BudCom Expense worksheet'!K105),"",('BudCom Expense worksheet'!K105))</f>
        <v>650</v>
      </c>
      <c r="K102" s="273">
        <f>IF(ISBLANK('BudCom Expense worksheet'!L105),"",('BudCom Expense worksheet'!L105))</f>
        <v>650</v>
      </c>
      <c r="L102" s="273">
        <f>IF(ISBLANK('BudCom Expense worksheet'!M105),"",('BudCom Expense worksheet'!M105))</f>
        <v>0</v>
      </c>
      <c r="M102" s="273">
        <f>IF(ISBLANK('BudCom Expense worksheet'!N105),"",('BudCom Expense worksheet'!N105))</f>
        <v>650</v>
      </c>
      <c r="N102" s="254">
        <f>IF(ISBLANK('BudCom Expense worksheet'!O105),"",('BudCom Expense worksheet'!O105))</f>
        <v>44180</v>
      </c>
      <c r="O102" s="273">
        <f>IF(ISBLANK('BudCom Expense worksheet'!P105),"",('BudCom Expense worksheet'!P105))</f>
        <v>0</v>
      </c>
      <c r="P102" s="273">
        <f>IF(ISBLANK('BudCom Expense worksheet'!Q105),"",('BudCom Expense worksheet'!Q105))</f>
        <v>650</v>
      </c>
      <c r="Q102" s="280"/>
    </row>
    <row r="103" spans="1:18" hidden="1" x14ac:dyDescent="0.25">
      <c r="A103" s="249"/>
      <c r="B103" s="249"/>
      <c r="C103" s="281" t="s">
        <v>653</v>
      </c>
      <c r="D103" s="249"/>
      <c r="E103" s="283">
        <f>IF(ISBLANK('BudCom Expense worksheet'!F106),"",('BudCom Expense worksheet'!F106))</f>
        <v>177.75</v>
      </c>
      <c r="F103" s="284">
        <f>IF(ISBLANK('BudCom Expense worksheet'!G106),"",('BudCom Expense worksheet'!G106))</f>
        <v>24.94</v>
      </c>
      <c r="G103" s="273">
        <f>IF(ISBLANK('BudCom Expense worksheet'!H106),"",('BudCom Expense worksheet'!H106))</f>
        <v>300</v>
      </c>
      <c r="H103" s="274">
        <f>IF(ISBLANK('BudCom Expense worksheet'!I106),"",('BudCom Expense worksheet'!I106))</f>
        <v>275.06</v>
      </c>
      <c r="I103" s="275">
        <f>IF(ISBLANK('BudCom Expense worksheet'!J106),"",('BudCom Expense worksheet'!J106))</f>
        <v>8.3133333333333337E-2</v>
      </c>
      <c r="J103" s="273">
        <f>IF(ISBLANK('BudCom Expense worksheet'!K106),"",('BudCom Expense worksheet'!K106))</f>
        <v>300</v>
      </c>
      <c r="K103" s="273">
        <f>IF(ISBLANK('BudCom Expense worksheet'!L106),"",('BudCom Expense worksheet'!L106))</f>
        <v>300</v>
      </c>
      <c r="L103" s="273">
        <f>IF(ISBLANK('BudCom Expense worksheet'!M106),"",('BudCom Expense worksheet'!M106))</f>
        <v>0</v>
      </c>
      <c r="M103" s="273">
        <f>IF(ISBLANK('BudCom Expense worksheet'!N106),"",('BudCom Expense worksheet'!N106))</f>
        <v>200</v>
      </c>
      <c r="N103" s="254">
        <f>IF(ISBLANK('BudCom Expense worksheet'!O106),"",('BudCom Expense worksheet'!O106))</f>
        <v>44180</v>
      </c>
      <c r="O103" s="273">
        <f>IF(ISBLANK('BudCom Expense worksheet'!P106),"",('BudCom Expense worksheet'!P106))</f>
        <v>100</v>
      </c>
      <c r="P103" s="273">
        <f>IF(ISBLANK('BudCom Expense worksheet'!Q106),"",('BudCom Expense worksheet'!Q106))</f>
        <v>200</v>
      </c>
      <c r="Q103" s="280"/>
    </row>
    <row r="104" spans="1:18" hidden="1" x14ac:dyDescent="0.25">
      <c r="A104" s="249"/>
      <c r="B104" s="249"/>
      <c r="C104" s="281" t="s">
        <v>654</v>
      </c>
      <c r="D104" s="249"/>
      <c r="E104" s="283">
        <f>IF(ISBLANK('BudCom Expense worksheet'!F107),"",('BudCom Expense worksheet'!F107))</f>
        <v>25</v>
      </c>
      <c r="F104" s="284">
        <f>IF(ISBLANK('BudCom Expense worksheet'!G107),"",('BudCom Expense worksheet'!G107))</f>
        <v>0</v>
      </c>
      <c r="G104" s="273">
        <f>IF(ISBLANK('BudCom Expense worksheet'!H107),"",('BudCom Expense worksheet'!H107))</f>
        <v>100</v>
      </c>
      <c r="H104" s="274">
        <f>IF(ISBLANK('BudCom Expense worksheet'!I107),"",('BudCom Expense worksheet'!I107))</f>
        <v>100</v>
      </c>
      <c r="I104" s="275">
        <f>IF(ISBLANK('BudCom Expense worksheet'!J107),"",('BudCom Expense worksheet'!J107))</f>
        <v>0</v>
      </c>
      <c r="J104" s="273">
        <f>IF(ISBLANK('BudCom Expense worksheet'!K107),"",('BudCom Expense worksheet'!K107))</f>
        <v>100</v>
      </c>
      <c r="K104" s="273">
        <f>IF(ISBLANK('BudCom Expense worksheet'!L107),"",('BudCom Expense worksheet'!L107))</f>
        <v>100</v>
      </c>
      <c r="L104" s="273">
        <f>IF(ISBLANK('BudCom Expense worksheet'!M107),"",('BudCom Expense worksheet'!M107))</f>
        <v>0</v>
      </c>
      <c r="M104" s="273">
        <f>IF(ISBLANK('BudCom Expense worksheet'!N107),"",('BudCom Expense worksheet'!N107))</f>
        <v>100</v>
      </c>
      <c r="N104" s="254">
        <f>IF(ISBLANK('BudCom Expense worksheet'!O107),"",('BudCom Expense worksheet'!O107))</f>
        <v>44180</v>
      </c>
      <c r="O104" s="273">
        <f>IF(ISBLANK('BudCom Expense worksheet'!P107),"",('BudCom Expense worksheet'!P107))</f>
        <v>0</v>
      </c>
      <c r="P104" s="273">
        <f>IF(ISBLANK('BudCom Expense worksheet'!Q107),"",('BudCom Expense worksheet'!Q107))</f>
        <v>100</v>
      </c>
      <c r="Q104" s="280"/>
    </row>
    <row r="105" spans="1:18" hidden="1" x14ac:dyDescent="0.25">
      <c r="A105" s="249"/>
      <c r="B105" s="249"/>
      <c r="C105" s="281" t="s">
        <v>655</v>
      </c>
      <c r="D105" s="249"/>
      <c r="E105" s="283">
        <f>IF(ISBLANK('BudCom Expense worksheet'!F108),"",('BudCom Expense worksheet'!F108))</f>
        <v>439.45</v>
      </c>
      <c r="F105" s="284">
        <f>IF(ISBLANK('BudCom Expense worksheet'!G108),"",('BudCom Expense worksheet'!G108))</f>
        <v>517.95000000000005</v>
      </c>
      <c r="G105" s="273">
        <f>IF(ISBLANK('BudCom Expense worksheet'!H108),"",('BudCom Expense worksheet'!H108))</f>
        <v>410</v>
      </c>
      <c r="H105" s="274">
        <f>IF(ISBLANK('BudCom Expense worksheet'!I108),"",('BudCom Expense worksheet'!I108))</f>
        <v>-107.95000000000005</v>
      </c>
      <c r="I105" s="275">
        <f>IF(ISBLANK('BudCom Expense worksheet'!J108),"",('BudCom Expense worksheet'!J108))</f>
        <v>1.2632926829268294</v>
      </c>
      <c r="J105" s="273">
        <f>IF(ISBLANK('BudCom Expense worksheet'!K108),"",('BudCom Expense worksheet'!K108))</f>
        <v>600</v>
      </c>
      <c r="K105" s="273">
        <f>IF(ISBLANK('BudCom Expense worksheet'!L108),"",('BudCom Expense worksheet'!L108))</f>
        <v>600</v>
      </c>
      <c r="L105" s="273">
        <f>IF(ISBLANK('BudCom Expense worksheet'!M108),"",('BudCom Expense worksheet'!M108))</f>
        <v>0</v>
      </c>
      <c r="M105" s="273">
        <f>IF(ISBLANK('BudCom Expense worksheet'!N108),"",('BudCom Expense worksheet'!N108))</f>
        <v>600</v>
      </c>
      <c r="N105" s="254">
        <f>IF(ISBLANK('BudCom Expense worksheet'!O108),"",('BudCom Expense worksheet'!O108))</f>
        <v>44180</v>
      </c>
      <c r="O105" s="273">
        <f>IF(ISBLANK('BudCom Expense worksheet'!P108),"",('BudCom Expense worksheet'!P108))</f>
        <v>0</v>
      </c>
      <c r="P105" s="273">
        <f>IF(ISBLANK('BudCom Expense worksheet'!Q108),"",('BudCom Expense worksheet'!Q108))</f>
        <v>410</v>
      </c>
      <c r="Q105" s="280"/>
    </row>
    <row r="106" spans="1:18" hidden="1" x14ac:dyDescent="0.25">
      <c r="A106" s="249"/>
      <c r="B106" s="249"/>
      <c r="C106" s="281" t="s">
        <v>656</v>
      </c>
      <c r="D106" s="249"/>
      <c r="E106" s="289" t="str">
        <f>IF(ISBLANK('BudCom Expense worksheet'!F109),"",('BudCom Expense worksheet'!F109))</f>
        <v/>
      </c>
      <c r="F106" s="290">
        <f>IF(ISBLANK('BudCom Expense worksheet'!G109),"",('BudCom Expense worksheet'!G109))</f>
        <v>0</v>
      </c>
      <c r="G106" s="273">
        <f>IF(ISBLANK('BudCom Expense worksheet'!H109),"",('BudCom Expense worksheet'!H109))</f>
        <v>0</v>
      </c>
      <c r="H106" s="274">
        <f>IF(ISBLANK('BudCom Expense worksheet'!I109),"",('BudCom Expense worksheet'!I109))</f>
        <v>0</v>
      </c>
      <c r="I106" s="275" t="str">
        <f>IF(ISBLANK('BudCom Expense worksheet'!J109),"",('BudCom Expense worksheet'!J109))</f>
        <v>---</v>
      </c>
      <c r="J106" s="273">
        <f>IF(ISBLANK('BudCom Expense worksheet'!K109),"",('BudCom Expense worksheet'!K109))</f>
        <v>0</v>
      </c>
      <c r="K106" s="273">
        <f>IF(ISBLANK('BudCom Expense worksheet'!L109),"",('BudCom Expense worksheet'!L109))</f>
        <v>0</v>
      </c>
      <c r="L106" s="273">
        <f>IF(ISBLANK('BudCom Expense worksheet'!M109),"",('BudCom Expense worksheet'!M109))</f>
        <v>0</v>
      </c>
      <c r="M106" s="273">
        <f>IF(ISBLANK('BudCom Expense worksheet'!N109),"",('BudCom Expense worksheet'!N109))</f>
        <v>0</v>
      </c>
      <c r="N106" s="254">
        <f>IF(ISBLANK('BudCom Expense worksheet'!O109),"",('BudCom Expense worksheet'!O109))</f>
        <v>44180</v>
      </c>
      <c r="O106" s="273">
        <f>IF(ISBLANK('BudCom Expense worksheet'!P109),"",('BudCom Expense worksheet'!P109))</f>
        <v>0</v>
      </c>
      <c r="P106" s="273">
        <f>IF(ISBLANK('BudCom Expense worksheet'!Q109),"",('BudCom Expense worksheet'!Q109))</f>
        <v>0</v>
      </c>
      <c r="Q106" s="280"/>
    </row>
    <row r="107" spans="1:18" hidden="1" x14ac:dyDescent="0.25">
      <c r="A107" s="249"/>
      <c r="B107" s="249" t="s">
        <v>657</v>
      </c>
      <c r="C107" s="249"/>
      <c r="D107" s="249"/>
      <c r="E107" s="263">
        <f>IF(ISBLANK('BudCom Expense worksheet'!F110),"",('BudCom Expense worksheet'!F110))</f>
        <v>58858.41</v>
      </c>
      <c r="F107" s="264">
        <f>IF(ISBLANK('BudCom Expense worksheet'!G110),"",('BudCom Expense worksheet'!G110))</f>
        <v>57235.880000000005</v>
      </c>
      <c r="G107" s="265">
        <f>IF(ISBLANK('BudCom Expense worksheet'!H110),"",('BudCom Expense worksheet'!H110))</f>
        <v>58573</v>
      </c>
      <c r="H107" s="266">
        <f>IF(ISBLANK('BudCom Expense worksheet'!I110),"",('BudCom Expense worksheet'!I110))</f>
        <v>1337.1199999999953</v>
      </c>
      <c r="I107" s="267">
        <f>IF(ISBLANK('BudCom Expense worksheet'!J110),"",('BudCom Expense worksheet'!J110))</f>
        <v>0.97717173441688154</v>
      </c>
      <c r="J107" s="273">
        <f>IF(ISBLANK('BudCom Expense worksheet'!K110),"",('BudCom Expense worksheet'!K110))</f>
        <v>72768</v>
      </c>
      <c r="K107" s="273">
        <f>IF(ISBLANK('BudCom Expense worksheet'!L110),"",('BudCom Expense worksheet'!L110))</f>
        <v>69089</v>
      </c>
      <c r="L107" s="273">
        <f>IF(ISBLANK('BudCom Expense worksheet'!M110),"",('BudCom Expense worksheet'!M110))</f>
        <v>3679</v>
      </c>
      <c r="M107" s="273">
        <f>IF(ISBLANK('BudCom Expense worksheet'!N110),"",('BudCom Expense worksheet'!N110))</f>
        <v>68989</v>
      </c>
      <c r="N107" s="254">
        <f>IF(ISBLANK('BudCom Expense worksheet'!O110),"",('BudCom Expense worksheet'!O110))</f>
        <v>44180</v>
      </c>
      <c r="O107" s="273">
        <f>IF(ISBLANK('BudCom Expense worksheet'!P110),"",('BudCom Expense worksheet'!P110))</f>
        <v>100</v>
      </c>
      <c r="P107" s="273">
        <f>IF(ISBLANK('BudCom Expense worksheet'!Q110),"",('BudCom Expense worksheet'!Q110))</f>
        <v>68399</v>
      </c>
      <c r="Q107" s="280"/>
    </row>
    <row r="108" spans="1:18" hidden="1" x14ac:dyDescent="0.25">
      <c r="A108" s="249"/>
      <c r="B108" s="249" t="s">
        <v>658</v>
      </c>
      <c r="C108" s="249"/>
      <c r="D108" s="249"/>
      <c r="E108" s="283" t="str">
        <f>IF(ISBLANK('BudCom Expense worksheet'!F111),"",('BudCom Expense worksheet'!F111))</f>
        <v/>
      </c>
      <c r="F108" s="284" t="str">
        <f>IF(ISBLANK('BudCom Expense worksheet'!G111),"",('BudCom Expense worksheet'!G111))</f>
        <v/>
      </c>
      <c r="G108" s="273" t="str">
        <f>IF(ISBLANK('BudCom Expense worksheet'!H111),"",('BudCom Expense worksheet'!H111))</f>
        <v/>
      </c>
      <c r="H108" s="274" t="str">
        <f>IF(ISBLANK('BudCom Expense worksheet'!I111),"",('BudCom Expense worksheet'!I111))</f>
        <v/>
      </c>
      <c r="I108" s="275" t="str">
        <f>IF(ISBLANK('BudCom Expense worksheet'!J111),"",('BudCom Expense worksheet'!J111))</f>
        <v/>
      </c>
      <c r="J108" s="273" t="str">
        <f>IF(ISBLANK('BudCom Expense worksheet'!K111),"",('BudCom Expense worksheet'!K111))</f>
        <v/>
      </c>
      <c r="K108" s="273" t="str">
        <f>IF(ISBLANK('BudCom Expense worksheet'!L111),"",('BudCom Expense worksheet'!L111))</f>
        <v/>
      </c>
      <c r="L108" s="273" t="str">
        <f>IF(ISBLANK('BudCom Expense worksheet'!M111),"",('BudCom Expense worksheet'!M111))</f>
        <v/>
      </c>
      <c r="M108" s="273" t="str">
        <f>IF(ISBLANK('BudCom Expense worksheet'!N111),"",('BudCom Expense worksheet'!N111))</f>
        <v/>
      </c>
      <c r="N108" s="254">
        <f>IF(ISBLANK('BudCom Expense worksheet'!O111),"",('BudCom Expense worksheet'!O111))</f>
        <v>44145</v>
      </c>
      <c r="O108" s="273" t="str">
        <f>IF(ISBLANK('BudCom Expense worksheet'!P111),"",('BudCom Expense worksheet'!P111))</f>
        <v/>
      </c>
      <c r="P108" s="273" t="str">
        <f>IF(ISBLANK('BudCom Expense worksheet'!Q111),"",('BudCom Expense worksheet'!Q111))</f>
        <v/>
      </c>
      <c r="Q108" s="280"/>
    </row>
    <row r="109" spans="1:18" hidden="1" x14ac:dyDescent="0.25">
      <c r="A109" s="249"/>
      <c r="B109" s="249"/>
      <c r="C109" s="281" t="s">
        <v>659</v>
      </c>
      <c r="D109" s="298"/>
      <c r="E109" s="283">
        <f>IF(ISBLANK('BudCom Expense worksheet'!F112),"",('BudCom Expense worksheet'!F112))</f>
        <v>2169.71</v>
      </c>
      <c r="F109" s="284">
        <f>IF(ISBLANK('BudCom Expense worksheet'!G112),"",('BudCom Expense worksheet'!G112))</f>
        <v>2202.6</v>
      </c>
      <c r="G109" s="273">
        <f>IF(ISBLANK('BudCom Expense worksheet'!H112),"",('BudCom Expense worksheet'!H112))</f>
        <v>2200</v>
      </c>
      <c r="H109" s="274">
        <f>IF(ISBLANK('BudCom Expense worksheet'!I112),"",('BudCom Expense worksheet'!I112))</f>
        <v>-2.5999999999999091</v>
      </c>
      <c r="I109" s="275">
        <f>IF(ISBLANK('BudCom Expense worksheet'!J112),"",('BudCom Expense worksheet'!J112))</f>
        <v>1.0011818181818182</v>
      </c>
      <c r="J109" s="273">
        <f>IF(ISBLANK('BudCom Expense worksheet'!K112),"",('BudCom Expense worksheet'!K112))</f>
        <v>2199</v>
      </c>
      <c r="K109" s="273">
        <f>IF(ISBLANK('BudCom Expense worksheet'!L112),"",('BudCom Expense worksheet'!L112))</f>
        <v>2199</v>
      </c>
      <c r="L109" s="273" t="str">
        <f>IF(ISBLANK('BudCom Expense worksheet'!M112),"",('BudCom Expense worksheet'!M112))</f>
        <v/>
      </c>
      <c r="M109" s="273">
        <f>IF(ISBLANK('BudCom Expense worksheet'!N112),"",('BudCom Expense worksheet'!N112))</f>
        <v>2243</v>
      </c>
      <c r="N109" s="254">
        <f>IF(ISBLANK('BudCom Expense worksheet'!O112),"",('BudCom Expense worksheet'!O112))</f>
        <v>44145</v>
      </c>
      <c r="O109" s="273">
        <f>IF(ISBLANK('BudCom Expense worksheet'!P112),"",('BudCom Expense worksheet'!P112))</f>
        <v>-44</v>
      </c>
      <c r="P109" s="273">
        <f>IF(ISBLANK('BudCom Expense worksheet'!Q112),"",('BudCom Expense worksheet'!Q112))</f>
        <v>2243</v>
      </c>
      <c r="Q109" s="280"/>
    </row>
    <row r="110" spans="1:18" hidden="1" x14ac:dyDescent="0.25">
      <c r="A110" s="249"/>
      <c r="B110" s="249"/>
      <c r="C110" s="281" t="s">
        <v>660</v>
      </c>
      <c r="D110" s="298"/>
      <c r="E110" s="283">
        <f>IF(ISBLANK('BudCom Expense worksheet'!F113),"",('BudCom Expense worksheet'!F113))</f>
        <v>6318.92</v>
      </c>
      <c r="F110" s="284">
        <f>IF(ISBLANK('BudCom Expense worksheet'!G113),"",('BudCom Expense worksheet'!G113))</f>
        <v>6429.84</v>
      </c>
      <c r="G110" s="273">
        <f>IF(ISBLANK('BudCom Expense worksheet'!H113),"",('BudCom Expense worksheet'!H113))</f>
        <v>6405</v>
      </c>
      <c r="H110" s="274">
        <f>IF(ISBLANK('BudCom Expense worksheet'!I113),"",('BudCom Expense worksheet'!I113))</f>
        <v>-24.840000000000146</v>
      </c>
      <c r="I110" s="275">
        <f>IF(ISBLANK('BudCom Expense worksheet'!J113),"",('BudCom Expense worksheet'!J113))</f>
        <v>1.0038782201405152</v>
      </c>
      <c r="J110" s="273">
        <f>IF(ISBLANK('BudCom Expense worksheet'!K113),"",('BudCom Expense worksheet'!K113))</f>
        <v>6405</v>
      </c>
      <c r="K110" s="273">
        <f>IF(ISBLANK('BudCom Expense worksheet'!L113),"",('BudCom Expense worksheet'!L113))</f>
        <v>6405</v>
      </c>
      <c r="L110" s="273" t="str">
        <f>IF(ISBLANK('BudCom Expense worksheet'!M113),"",('BudCom Expense worksheet'!M113))</f>
        <v/>
      </c>
      <c r="M110" s="273">
        <f>IF(ISBLANK('BudCom Expense worksheet'!N113),"",('BudCom Expense worksheet'!N113))</f>
        <v>6533</v>
      </c>
      <c r="N110" s="254">
        <f>IF(ISBLANK('BudCom Expense worksheet'!O113),"",('BudCom Expense worksheet'!O113))</f>
        <v>44145</v>
      </c>
      <c r="O110" s="273">
        <f>IF(ISBLANK('BudCom Expense worksheet'!P113),"",('BudCom Expense worksheet'!P113))</f>
        <v>-128</v>
      </c>
      <c r="P110" s="273">
        <f>IF(ISBLANK('BudCom Expense worksheet'!Q113),"",('BudCom Expense worksheet'!Q113))</f>
        <v>6533</v>
      </c>
      <c r="Q110" s="280"/>
    </row>
    <row r="111" spans="1:18" hidden="1" x14ac:dyDescent="0.25">
      <c r="A111" s="249"/>
      <c r="B111" s="249"/>
      <c r="C111" s="281" t="s">
        <v>661</v>
      </c>
      <c r="D111" s="249"/>
      <c r="E111" s="283">
        <f>IF(ISBLANK('BudCom Expense worksheet'!F114),"",('BudCom Expense worksheet'!F114))</f>
        <v>95.76</v>
      </c>
      <c r="F111" s="284">
        <f>IF(ISBLANK('BudCom Expense worksheet'!G114),"",('BudCom Expense worksheet'!G114))</f>
        <v>362</v>
      </c>
      <c r="G111" s="273">
        <f>IF(ISBLANK('BudCom Expense worksheet'!H114),"",('BudCom Expense worksheet'!H114))</f>
        <v>350</v>
      </c>
      <c r="H111" s="274">
        <f>IF(ISBLANK('BudCom Expense worksheet'!I114),"",('BudCom Expense worksheet'!I114))</f>
        <v>-12</v>
      </c>
      <c r="I111" s="275">
        <f>IF(ISBLANK('BudCom Expense worksheet'!J114),"",('BudCom Expense worksheet'!J114))</f>
        <v>1.0342857142857143</v>
      </c>
      <c r="J111" s="273">
        <f>IF(ISBLANK('BudCom Expense worksheet'!K114),"",('BudCom Expense worksheet'!K114))</f>
        <v>300</v>
      </c>
      <c r="K111" s="273">
        <f>IF(ISBLANK('BudCom Expense worksheet'!L114),"",('BudCom Expense worksheet'!L114))</f>
        <v>300</v>
      </c>
      <c r="L111" s="273">
        <f>IF(ISBLANK('BudCom Expense worksheet'!M114),"",('BudCom Expense worksheet'!M114))</f>
        <v>0</v>
      </c>
      <c r="M111" s="273">
        <f>IF(ISBLANK('BudCom Expense worksheet'!N114),"",('BudCom Expense worksheet'!N114))</f>
        <v>300</v>
      </c>
      <c r="N111" s="254">
        <f>IF(ISBLANK('BudCom Expense worksheet'!O114),"",('BudCom Expense worksheet'!O114))</f>
        <v>44145</v>
      </c>
      <c r="O111" s="273">
        <f>IF(ISBLANK('BudCom Expense worksheet'!P114),"",('BudCom Expense worksheet'!P114))</f>
        <v>0</v>
      </c>
      <c r="P111" s="273">
        <f>IF(ISBLANK('BudCom Expense worksheet'!Q114),"",('BudCom Expense worksheet'!Q114))</f>
        <v>300</v>
      </c>
      <c r="Q111" s="280"/>
    </row>
    <row r="112" spans="1:18" hidden="1" x14ac:dyDescent="0.25">
      <c r="A112" s="249"/>
      <c r="B112" s="249"/>
      <c r="C112" s="281" t="s">
        <v>662</v>
      </c>
      <c r="D112" s="249"/>
      <c r="E112" s="283" t="str">
        <f>IF(ISBLANK('BudCom Expense worksheet'!F115),"",('BudCom Expense worksheet'!F115))</f>
        <v/>
      </c>
      <c r="F112" s="284">
        <f>IF(ISBLANK('BudCom Expense worksheet'!G115),"",('BudCom Expense worksheet'!G115))</f>
        <v>0</v>
      </c>
      <c r="G112" s="273">
        <f>IF(ISBLANK('BudCom Expense worksheet'!H115),"",('BudCom Expense worksheet'!H115))</f>
        <v>300</v>
      </c>
      <c r="H112" s="274">
        <f>IF(ISBLANK('BudCom Expense worksheet'!I115),"",('BudCom Expense worksheet'!I115))</f>
        <v>300</v>
      </c>
      <c r="I112" s="275">
        <f>IF(ISBLANK('BudCom Expense worksheet'!J115),"",('BudCom Expense worksheet'!J115))</f>
        <v>0</v>
      </c>
      <c r="J112" s="273">
        <f>IF(ISBLANK('BudCom Expense worksheet'!K115),"",('BudCom Expense worksheet'!K115))</f>
        <v>300</v>
      </c>
      <c r="K112" s="273">
        <f>IF(ISBLANK('BudCom Expense worksheet'!L115),"",('BudCom Expense worksheet'!L115))</f>
        <v>300</v>
      </c>
      <c r="L112" s="273">
        <f>IF(ISBLANK('BudCom Expense worksheet'!M115),"",('BudCom Expense worksheet'!M115))</f>
        <v>0</v>
      </c>
      <c r="M112" s="273">
        <f>IF(ISBLANK('BudCom Expense worksheet'!N115),"",('BudCom Expense worksheet'!N115))</f>
        <v>300</v>
      </c>
      <c r="N112" s="254">
        <f>IF(ISBLANK('BudCom Expense worksheet'!O115),"",('BudCom Expense worksheet'!O115))</f>
        <v>44145</v>
      </c>
      <c r="O112" s="273">
        <f>IF(ISBLANK('BudCom Expense worksheet'!P115),"",('BudCom Expense worksheet'!P115))</f>
        <v>0</v>
      </c>
      <c r="P112" s="273">
        <f>IF(ISBLANK('BudCom Expense worksheet'!Q115),"",('BudCom Expense worksheet'!Q115))</f>
        <v>300</v>
      </c>
      <c r="Q112" s="280"/>
      <c r="R112" s="304"/>
    </row>
    <row r="113" spans="1:18" hidden="1" x14ac:dyDescent="0.25">
      <c r="A113" s="249"/>
      <c r="B113" s="249"/>
      <c r="C113" s="281" t="s">
        <v>663</v>
      </c>
      <c r="D113" s="249"/>
      <c r="E113" s="283">
        <f>IF(ISBLANK('BudCom Expense worksheet'!F116),"",('BudCom Expense worksheet'!F116))</f>
        <v>0</v>
      </c>
      <c r="F113" s="284">
        <f>IF(ISBLANK('BudCom Expense worksheet'!G116),"",('BudCom Expense worksheet'!G116))</f>
        <v>0</v>
      </c>
      <c r="G113" s="273">
        <f>IF(ISBLANK('BudCom Expense worksheet'!H116),"",('BudCom Expense worksheet'!H116))</f>
        <v>100</v>
      </c>
      <c r="H113" s="274">
        <f>IF(ISBLANK('BudCom Expense worksheet'!I116),"",('BudCom Expense worksheet'!I116))</f>
        <v>100</v>
      </c>
      <c r="I113" s="275">
        <f>IF(ISBLANK('BudCom Expense worksheet'!J116),"",('BudCom Expense worksheet'!J116))</f>
        <v>0</v>
      </c>
      <c r="J113" s="273">
        <f>IF(ISBLANK('BudCom Expense worksheet'!K116),"",('BudCom Expense worksheet'!K116))</f>
        <v>100</v>
      </c>
      <c r="K113" s="273">
        <f>IF(ISBLANK('BudCom Expense worksheet'!L116),"",('BudCom Expense worksheet'!L116))</f>
        <v>100</v>
      </c>
      <c r="L113" s="273">
        <f>IF(ISBLANK('BudCom Expense worksheet'!M116),"",('BudCom Expense worksheet'!M116))</f>
        <v>0</v>
      </c>
      <c r="M113" s="273">
        <f>IF(ISBLANK('BudCom Expense worksheet'!N116),"",('BudCom Expense worksheet'!N116))</f>
        <v>100</v>
      </c>
      <c r="N113" s="254">
        <f>IF(ISBLANK('BudCom Expense worksheet'!O116),"",('BudCom Expense worksheet'!O116))</f>
        <v>44145</v>
      </c>
      <c r="O113" s="273">
        <f>IF(ISBLANK('BudCom Expense worksheet'!P116),"",('BudCom Expense worksheet'!P116))</f>
        <v>0</v>
      </c>
      <c r="P113" s="273">
        <f>IF(ISBLANK('BudCom Expense worksheet'!Q116),"",('BudCom Expense worksheet'!Q116))</f>
        <v>100</v>
      </c>
      <c r="Q113" s="280"/>
      <c r="R113" s="304"/>
    </row>
    <row r="114" spans="1:18" hidden="1" x14ac:dyDescent="0.25">
      <c r="C114" s="281" t="s">
        <v>664</v>
      </c>
      <c r="E114" s="283">
        <f>IF(ISBLANK('BudCom Expense worksheet'!F117),"",('BudCom Expense worksheet'!F117))</f>
        <v>0</v>
      </c>
      <c r="F114" s="284">
        <f>IF(ISBLANK('BudCom Expense worksheet'!G117),"",('BudCom Expense worksheet'!G117))</f>
        <v>14.05</v>
      </c>
      <c r="G114" s="273" t="str">
        <f>IF(ISBLANK('BudCom Expense worksheet'!H117),"",('BudCom Expense worksheet'!H117))</f>
        <v/>
      </c>
      <c r="H114" s="274">
        <f>IF(ISBLANK('BudCom Expense worksheet'!I117),"",('BudCom Expense worksheet'!I117))</f>
        <v>-14.05</v>
      </c>
      <c r="I114" s="275" t="str">
        <f>IF(ISBLANK('BudCom Expense worksheet'!J117),"",('BudCom Expense worksheet'!J117))</f>
        <v>---</v>
      </c>
      <c r="J114" s="273">
        <f>IF(ISBLANK('BudCom Expense worksheet'!K117),"",('BudCom Expense worksheet'!K117))</f>
        <v>50</v>
      </c>
      <c r="K114" s="273">
        <f>IF(ISBLANK('BudCom Expense worksheet'!L117),"",('BudCom Expense worksheet'!L117))</f>
        <v>50</v>
      </c>
      <c r="L114" s="273">
        <f>IF(ISBLANK('BudCom Expense worksheet'!M117),"",('BudCom Expense worksheet'!M117))</f>
        <v>0</v>
      </c>
      <c r="M114" s="273">
        <f>IF(ISBLANK('BudCom Expense worksheet'!N117),"",('BudCom Expense worksheet'!N117))</f>
        <v>50</v>
      </c>
      <c r="N114" s="254">
        <f>IF(ISBLANK('BudCom Expense worksheet'!O117),"",('BudCom Expense worksheet'!O117))</f>
        <v>44145</v>
      </c>
      <c r="O114" s="273">
        <f>IF(ISBLANK('BudCom Expense worksheet'!P117),"",('BudCom Expense worksheet'!P117))</f>
        <v>0</v>
      </c>
      <c r="P114" s="273">
        <f>IF(ISBLANK('BudCom Expense worksheet'!Q117),"",('BudCom Expense worksheet'!Q117))</f>
        <v>50</v>
      </c>
      <c r="Q114" s="280"/>
      <c r="R114" s="304"/>
    </row>
    <row r="115" spans="1:18" hidden="1" x14ac:dyDescent="0.25">
      <c r="A115" s="249"/>
      <c r="B115" s="249"/>
      <c r="C115" s="281" t="s">
        <v>665</v>
      </c>
      <c r="D115" s="249"/>
      <c r="E115" s="283" t="str">
        <f>IF(ISBLANK('BudCom Expense worksheet'!F118),"",('BudCom Expense worksheet'!F118))</f>
        <v/>
      </c>
      <c r="F115" s="284">
        <f>IF(ISBLANK('BudCom Expense worksheet'!G118),"",('BudCom Expense worksheet'!G118))</f>
        <v>0</v>
      </c>
      <c r="G115" s="273">
        <f>IF(ISBLANK('BudCom Expense worksheet'!H118),"",('BudCom Expense worksheet'!H118))</f>
        <v>0</v>
      </c>
      <c r="H115" s="274">
        <f>IF(ISBLANK('BudCom Expense worksheet'!I118),"",('BudCom Expense worksheet'!I118))</f>
        <v>0</v>
      </c>
      <c r="I115" s="275" t="str">
        <f>IF(ISBLANK('BudCom Expense worksheet'!J118),"",('BudCom Expense worksheet'!J118))</f>
        <v>---</v>
      </c>
      <c r="J115" s="273">
        <f>IF(ISBLANK('BudCom Expense worksheet'!K118),"",('BudCom Expense worksheet'!K118))</f>
        <v>0</v>
      </c>
      <c r="K115" s="273">
        <f>IF(ISBLANK('BudCom Expense worksheet'!L118),"",('BudCom Expense worksheet'!L118))</f>
        <v>0</v>
      </c>
      <c r="L115" s="273">
        <f>IF(ISBLANK('BudCom Expense worksheet'!M118),"",('BudCom Expense worksheet'!M118))</f>
        <v>0</v>
      </c>
      <c r="M115" s="273">
        <f>IF(ISBLANK('BudCom Expense worksheet'!N118),"",('BudCom Expense worksheet'!N118))</f>
        <v>0</v>
      </c>
      <c r="N115" s="254">
        <f>IF(ISBLANK('BudCom Expense worksheet'!O118),"",('BudCom Expense worksheet'!O118))</f>
        <v>44145</v>
      </c>
      <c r="O115" s="273">
        <f>IF(ISBLANK('BudCom Expense worksheet'!P118),"",('BudCom Expense worksheet'!P118))</f>
        <v>0</v>
      </c>
      <c r="P115" s="273">
        <f>IF(ISBLANK('BudCom Expense worksheet'!Q118),"",('BudCom Expense worksheet'!Q118))</f>
        <v>0</v>
      </c>
      <c r="Q115" s="280"/>
    </row>
    <row r="116" spans="1:18" hidden="1" x14ac:dyDescent="0.25">
      <c r="A116" s="249"/>
      <c r="B116" s="249"/>
      <c r="C116" s="281" t="s">
        <v>666</v>
      </c>
      <c r="D116" s="249"/>
      <c r="E116" s="283">
        <f>IF(ISBLANK('BudCom Expense worksheet'!F119),"",('BudCom Expense worksheet'!F119))</f>
        <v>0</v>
      </c>
      <c r="F116" s="284">
        <f>IF(ISBLANK('BudCom Expense worksheet'!G119),"",('BudCom Expense worksheet'!G119))</f>
        <v>50</v>
      </c>
      <c r="G116" s="273">
        <f>IF(ISBLANK('BudCom Expense worksheet'!H119),"",('BudCom Expense worksheet'!H119))</f>
        <v>160</v>
      </c>
      <c r="H116" s="274">
        <f>IF(ISBLANK('BudCom Expense worksheet'!I119),"",('BudCom Expense worksheet'!I119))</f>
        <v>110</v>
      </c>
      <c r="I116" s="275">
        <f>IF(ISBLANK('BudCom Expense worksheet'!J119),"",('BudCom Expense worksheet'!J119))</f>
        <v>0.3125</v>
      </c>
      <c r="J116" s="273">
        <f>IF(ISBLANK('BudCom Expense worksheet'!K119),"",('BudCom Expense worksheet'!K119))</f>
        <v>160</v>
      </c>
      <c r="K116" s="273">
        <f>IF(ISBLANK('BudCom Expense worksheet'!L119),"",('BudCom Expense worksheet'!L119))</f>
        <v>160</v>
      </c>
      <c r="L116" s="273">
        <f>IF(ISBLANK('BudCom Expense worksheet'!M119),"",('BudCom Expense worksheet'!M119))</f>
        <v>0</v>
      </c>
      <c r="M116" s="273">
        <f>IF(ISBLANK('BudCom Expense worksheet'!N119),"",('BudCom Expense worksheet'!N119))</f>
        <v>160</v>
      </c>
      <c r="N116" s="254">
        <f>IF(ISBLANK('BudCom Expense worksheet'!O119),"",('BudCom Expense worksheet'!O119))</f>
        <v>44145</v>
      </c>
      <c r="O116" s="273">
        <f>IF(ISBLANK('BudCom Expense worksheet'!P119),"",('BudCom Expense worksheet'!P119))</f>
        <v>0</v>
      </c>
      <c r="P116" s="273">
        <f>IF(ISBLANK('BudCom Expense worksheet'!Q119),"",('BudCom Expense worksheet'!Q119))</f>
        <v>160</v>
      </c>
      <c r="Q116" s="280"/>
    </row>
    <row r="117" spans="1:18" hidden="1" x14ac:dyDescent="0.25">
      <c r="A117" s="249"/>
      <c r="B117" s="249"/>
      <c r="C117" s="281" t="s">
        <v>667</v>
      </c>
      <c r="D117" s="249"/>
      <c r="E117" s="301">
        <f>IF(ISBLANK('BudCom Expense worksheet'!F120),"",('BudCom Expense worksheet'!F120))</f>
        <v>1637.04</v>
      </c>
      <c r="F117" s="302">
        <f>IF(ISBLANK('BudCom Expense worksheet'!G120),"",('BudCom Expense worksheet'!G120))</f>
        <v>1688.96</v>
      </c>
      <c r="G117" s="273">
        <f>IF(ISBLANK('BudCom Expense worksheet'!H120),"",('BudCom Expense worksheet'!H120))</f>
        <v>1689</v>
      </c>
      <c r="H117" s="287">
        <f>IF(ISBLANK('BudCom Expense worksheet'!I120),"",('BudCom Expense worksheet'!I120))</f>
        <v>3.999999999996362E-2</v>
      </c>
      <c r="I117" s="288">
        <f>IF(ISBLANK('BudCom Expense worksheet'!J120),"",('BudCom Expense worksheet'!J120))</f>
        <v>0.999976317347543</v>
      </c>
      <c r="J117" s="273">
        <f>IF(ISBLANK('BudCom Expense worksheet'!K120),"",('BudCom Expense worksheet'!K120))</f>
        <v>1675</v>
      </c>
      <c r="K117" s="273">
        <f>IF(ISBLANK('BudCom Expense worksheet'!L120),"",('BudCom Expense worksheet'!L120))</f>
        <v>1675</v>
      </c>
      <c r="L117" s="273">
        <f>IF(ISBLANK('BudCom Expense worksheet'!M120),"",('BudCom Expense worksheet'!M120))</f>
        <v>0</v>
      </c>
      <c r="M117" s="273">
        <f>IF(ISBLANK('BudCom Expense worksheet'!N120),"",('BudCom Expense worksheet'!N120))</f>
        <v>1675</v>
      </c>
      <c r="N117" s="254">
        <f>IF(ISBLANK('BudCom Expense worksheet'!O120),"",('BudCom Expense worksheet'!O120))</f>
        <v>44145</v>
      </c>
      <c r="O117" s="273">
        <f>IF(ISBLANK('BudCom Expense worksheet'!P120),"",('BudCom Expense worksheet'!P120))</f>
        <v>0</v>
      </c>
      <c r="P117" s="273">
        <f>IF(ISBLANK('BudCom Expense worksheet'!Q120),"",('BudCom Expense worksheet'!Q120))</f>
        <v>1675</v>
      </c>
      <c r="Q117" s="280"/>
    </row>
    <row r="118" spans="1:18" hidden="1" x14ac:dyDescent="0.25">
      <c r="A118" s="249"/>
      <c r="B118" s="249" t="s">
        <v>668</v>
      </c>
      <c r="C118" s="249"/>
      <c r="D118" s="249"/>
      <c r="E118" s="263">
        <f>IF(ISBLANK('BudCom Expense worksheet'!F121),"",('BudCom Expense worksheet'!F121))</f>
        <v>10221.43</v>
      </c>
      <c r="F118" s="264">
        <f>IF(ISBLANK('BudCom Expense worksheet'!G121),"",('BudCom Expense worksheet'!G121))</f>
        <v>10747.45</v>
      </c>
      <c r="G118" s="265">
        <f>IF(ISBLANK('BudCom Expense worksheet'!H121),"",('BudCom Expense worksheet'!H121))</f>
        <v>11204</v>
      </c>
      <c r="H118" s="266">
        <f>IF(ISBLANK('BudCom Expense worksheet'!I121),"",('BudCom Expense worksheet'!I121))</f>
        <v>456.54999999999927</v>
      </c>
      <c r="I118" s="267">
        <f>IF(ISBLANK('BudCom Expense worksheet'!J121),"",('BudCom Expense worksheet'!J121))</f>
        <v>0.95925116029989299</v>
      </c>
      <c r="J118" s="273">
        <f>IF(ISBLANK('BudCom Expense worksheet'!K121),"",('BudCom Expense worksheet'!K121))</f>
        <v>11189</v>
      </c>
      <c r="K118" s="273">
        <f>IF(ISBLANK('BudCom Expense worksheet'!L121),"",('BudCom Expense worksheet'!L121))</f>
        <v>11189</v>
      </c>
      <c r="L118" s="273">
        <f>IF(ISBLANK('BudCom Expense worksheet'!M121),"",('BudCom Expense worksheet'!M121))</f>
        <v>0</v>
      </c>
      <c r="M118" s="273">
        <f>IF(ISBLANK('BudCom Expense worksheet'!N121),"",('BudCom Expense worksheet'!N121))</f>
        <v>11361</v>
      </c>
      <c r="N118" s="254">
        <f>IF(ISBLANK('BudCom Expense worksheet'!O121),"",('BudCom Expense worksheet'!O121))</f>
        <v>44145</v>
      </c>
      <c r="O118" s="273">
        <f>IF(ISBLANK('BudCom Expense worksheet'!P121),"",('BudCom Expense worksheet'!P121))</f>
        <v>-172</v>
      </c>
      <c r="P118" s="273">
        <f>IF(ISBLANK('BudCom Expense worksheet'!Q121),"",('BudCom Expense worksheet'!Q121))</f>
        <v>11361</v>
      </c>
      <c r="Q118" s="280"/>
    </row>
    <row r="119" spans="1:18" hidden="1" x14ac:dyDescent="0.25">
      <c r="A119" s="249"/>
      <c r="B119" s="249" t="s">
        <v>669</v>
      </c>
      <c r="C119" s="249"/>
      <c r="D119" s="249"/>
      <c r="E119" s="278" t="str">
        <f>IF(ISBLANK('BudCom Expense worksheet'!F122),"",('BudCom Expense worksheet'!F122))</f>
        <v/>
      </c>
      <c r="F119" s="279" t="str">
        <f>IF(ISBLANK('BudCom Expense worksheet'!G122),"",('BudCom Expense worksheet'!G122))</f>
        <v/>
      </c>
      <c r="G119" s="273" t="str">
        <f>IF(ISBLANK('BudCom Expense worksheet'!H122),"",('BudCom Expense worksheet'!H122))</f>
        <v/>
      </c>
      <c r="H119" s="274" t="str">
        <f>IF(ISBLANK('BudCom Expense worksheet'!I122),"",('BudCom Expense worksheet'!I122))</f>
        <v/>
      </c>
      <c r="I119" s="275" t="str">
        <f>IF(ISBLANK('BudCom Expense worksheet'!J122),"",('BudCom Expense worksheet'!J122))</f>
        <v/>
      </c>
      <c r="J119" s="273" t="str">
        <f>IF(ISBLANK('BudCom Expense worksheet'!K122),"",('BudCom Expense worksheet'!K122))</f>
        <v/>
      </c>
      <c r="K119" s="273" t="str">
        <f>IF(ISBLANK('BudCom Expense worksheet'!L122),"",('BudCom Expense worksheet'!L122))</f>
        <v/>
      </c>
      <c r="L119" s="273" t="str">
        <f>IF(ISBLANK('BudCom Expense worksheet'!M122),"",('BudCom Expense worksheet'!M122))</f>
        <v/>
      </c>
      <c r="M119" s="273" t="str">
        <f>IF(ISBLANK('BudCom Expense worksheet'!N122),"",('BudCom Expense worksheet'!N122))</f>
        <v/>
      </c>
      <c r="N119" s="254" t="str">
        <f>IF(ISBLANK('BudCom Expense worksheet'!O122),"",('BudCom Expense worksheet'!O122))</f>
        <v/>
      </c>
      <c r="O119" s="273" t="str">
        <f>IF(ISBLANK('BudCom Expense worksheet'!P122),"",('BudCom Expense worksheet'!P122))</f>
        <v/>
      </c>
      <c r="P119" s="273" t="str">
        <f>IF(ISBLANK('BudCom Expense worksheet'!Q122),"",('BudCom Expense worksheet'!Q122))</f>
        <v/>
      </c>
      <c r="Q119" s="280"/>
    </row>
    <row r="120" spans="1:18" hidden="1" x14ac:dyDescent="0.25">
      <c r="A120" s="249"/>
      <c r="B120" s="249"/>
      <c r="C120" s="281" t="s">
        <v>670</v>
      </c>
      <c r="D120" s="249"/>
      <c r="E120" s="289" t="str">
        <f>IF(ISBLANK('BudCom Expense worksheet'!F123),"",('BudCom Expense worksheet'!F123))</f>
        <v/>
      </c>
      <c r="F120" s="290">
        <f>IF(ISBLANK('BudCom Expense worksheet'!G123),"",('BudCom Expense worksheet'!G123))</f>
        <v>303.8</v>
      </c>
      <c r="G120" s="291">
        <f>IF(ISBLANK('BudCom Expense worksheet'!H123),"",('BudCom Expense worksheet'!H123))</f>
        <v>0</v>
      </c>
      <c r="H120" s="287">
        <f>IF(ISBLANK('BudCom Expense worksheet'!I123),"",('BudCom Expense worksheet'!I123))</f>
        <v>-303.8</v>
      </c>
      <c r="I120" s="288" t="str">
        <f>IF(ISBLANK('BudCom Expense worksheet'!J123),"",('BudCom Expense worksheet'!J123))</f>
        <v>---</v>
      </c>
      <c r="J120" s="273">
        <f>IF(ISBLANK('BudCom Expense worksheet'!K123),"",('BudCom Expense worksheet'!K123))</f>
        <v>0</v>
      </c>
      <c r="K120" s="273">
        <f>IF(ISBLANK('BudCom Expense worksheet'!L123),"",('BudCom Expense worksheet'!L123))</f>
        <v>0</v>
      </c>
      <c r="L120" s="273">
        <f>IF(ISBLANK('BudCom Expense worksheet'!M123),"",('BudCom Expense worksheet'!M123))</f>
        <v>0</v>
      </c>
      <c r="M120" s="273">
        <f>IF(ISBLANK('BudCom Expense worksheet'!N123),"",('BudCom Expense worksheet'!N123))</f>
        <v>0</v>
      </c>
      <c r="N120" s="254" t="str">
        <f>IF(ISBLANK('BudCom Expense worksheet'!O123),"",('BudCom Expense worksheet'!O123))</f>
        <v/>
      </c>
      <c r="O120" s="273">
        <f>IF(ISBLANK('BudCom Expense worksheet'!P123),"",('BudCom Expense worksheet'!P123))</f>
        <v>0</v>
      </c>
      <c r="P120" s="273">
        <f>IF(ISBLANK('BudCom Expense worksheet'!Q123),"",('BudCom Expense worksheet'!Q123))</f>
        <v>0</v>
      </c>
      <c r="Q120" s="280"/>
    </row>
    <row r="121" spans="1:18" hidden="1" x14ac:dyDescent="0.25">
      <c r="A121" s="249"/>
      <c r="B121" s="249" t="s">
        <v>671</v>
      </c>
      <c r="C121" s="249"/>
      <c r="D121" s="249"/>
      <c r="E121" s="305">
        <f>IF(ISBLANK('BudCom Expense worksheet'!F124),"",('BudCom Expense worksheet'!F124))</f>
        <v>0</v>
      </c>
      <c r="F121" s="265">
        <f>IF(ISBLANK('BudCom Expense worksheet'!G124),"",('BudCom Expense worksheet'!G124))</f>
        <v>303.8</v>
      </c>
      <c r="G121" s="265">
        <f>IF(ISBLANK('BudCom Expense worksheet'!H124),"",('BudCom Expense worksheet'!H124))</f>
        <v>0</v>
      </c>
      <c r="H121" s="266">
        <f>IF(ISBLANK('BudCom Expense worksheet'!I124),"",('BudCom Expense worksheet'!I124))</f>
        <v>-303.8</v>
      </c>
      <c r="I121" s="267" t="str">
        <f>IF(ISBLANK('BudCom Expense worksheet'!J124),"",('BudCom Expense worksheet'!J124))</f>
        <v>---</v>
      </c>
      <c r="J121" s="273">
        <f>IF(ISBLANK('BudCom Expense worksheet'!K124),"",('BudCom Expense worksheet'!K124))</f>
        <v>0</v>
      </c>
      <c r="K121" s="273">
        <f>IF(ISBLANK('BudCom Expense worksheet'!L124),"",('BudCom Expense worksheet'!L124))</f>
        <v>0</v>
      </c>
      <c r="L121" s="273">
        <f>IF(ISBLANK('BudCom Expense worksheet'!M124),"",('BudCom Expense worksheet'!M124))</f>
        <v>0</v>
      </c>
      <c r="M121" s="273">
        <f>IF(ISBLANK('BudCom Expense worksheet'!N124),"",('BudCom Expense worksheet'!N124))</f>
        <v>0</v>
      </c>
      <c r="N121" s="254" t="str">
        <f>IF(ISBLANK('BudCom Expense worksheet'!O124),"",('BudCom Expense worksheet'!O124))</f>
        <v/>
      </c>
      <c r="O121" s="273">
        <f>IF(ISBLANK('BudCom Expense worksheet'!P124),"",('BudCom Expense worksheet'!P124))</f>
        <v>0</v>
      </c>
      <c r="P121" s="273">
        <f>IF(ISBLANK('BudCom Expense worksheet'!Q124),"",('BudCom Expense worksheet'!Q124))</f>
        <v>0</v>
      </c>
      <c r="Q121" s="280"/>
    </row>
    <row r="122" spans="1:18" hidden="1" x14ac:dyDescent="0.25">
      <c r="A122" s="249"/>
      <c r="B122" s="249" t="s">
        <v>672</v>
      </c>
      <c r="C122" s="249"/>
      <c r="D122" s="249"/>
      <c r="E122" s="283" t="str">
        <f>IF(ISBLANK('BudCom Expense worksheet'!F125),"",('BudCom Expense worksheet'!F125))</f>
        <v/>
      </c>
      <c r="F122" s="284" t="str">
        <f>IF(ISBLANK('BudCom Expense worksheet'!G125),"",('BudCom Expense worksheet'!G125))</f>
        <v/>
      </c>
      <c r="G122" s="273" t="str">
        <f>IF(ISBLANK('BudCom Expense worksheet'!H125),"",('BudCom Expense worksheet'!H125))</f>
        <v/>
      </c>
      <c r="H122" s="274" t="str">
        <f>IF(ISBLANK('BudCom Expense worksheet'!I125),"",('BudCom Expense worksheet'!I125))</f>
        <v/>
      </c>
      <c r="I122" s="275" t="str">
        <f>IF(ISBLANK('BudCom Expense worksheet'!J125),"",('BudCom Expense worksheet'!J125))</f>
        <v/>
      </c>
      <c r="J122" s="273" t="str">
        <f>IF(ISBLANK('BudCom Expense worksheet'!K125),"",('BudCom Expense worksheet'!K125))</f>
        <v/>
      </c>
      <c r="K122" s="273" t="str">
        <f>IF(ISBLANK('BudCom Expense worksheet'!L125),"",('BudCom Expense worksheet'!L125))</f>
        <v/>
      </c>
      <c r="L122" s="273" t="str">
        <f>IF(ISBLANK('BudCom Expense worksheet'!M125),"",('BudCom Expense worksheet'!M125))</f>
        <v/>
      </c>
      <c r="M122" s="273" t="str">
        <f>IF(ISBLANK('BudCom Expense worksheet'!N125),"",('BudCom Expense worksheet'!N125))</f>
        <v/>
      </c>
      <c r="N122" s="254">
        <f>IF(ISBLANK('BudCom Expense worksheet'!O125),"",('BudCom Expense worksheet'!O125))</f>
        <v>44194</v>
      </c>
      <c r="O122" s="273" t="str">
        <f>IF(ISBLANK('BudCom Expense worksheet'!P125),"",('BudCom Expense worksheet'!P125))</f>
        <v/>
      </c>
      <c r="P122" s="273" t="str">
        <f>IF(ISBLANK('BudCom Expense worksheet'!Q125),"",('BudCom Expense worksheet'!Q125))</f>
        <v/>
      </c>
      <c r="Q122" s="280"/>
    </row>
    <row r="123" spans="1:18" hidden="1" x14ac:dyDescent="0.25">
      <c r="A123" s="249"/>
      <c r="B123" s="249"/>
      <c r="C123" s="281" t="s">
        <v>673</v>
      </c>
      <c r="D123" s="249"/>
      <c r="E123" s="283">
        <f>IF(ISBLANK('BudCom Expense worksheet'!F126),"",('BudCom Expense worksheet'!F126))</f>
        <v>5904.39</v>
      </c>
      <c r="F123" s="284">
        <f>IF(ISBLANK('BudCom Expense worksheet'!G126),"",('BudCom Expense worksheet'!G126))</f>
        <v>6881.75</v>
      </c>
      <c r="G123" s="273">
        <f>IF(ISBLANK('BudCom Expense worksheet'!H126),"",('BudCom Expense worksheet'!H126))</f>
        <v>6420</v>
      </c>
      <c r="H123" s="274">
        <f>IF(ISBLANK('BudCom Expense worksheet'!I126),"",('BudCom Expense worksheet'!I126))</f>
        <v>-461.75</v>
      </c>
      <c r="I123" s="275">
        <f>IF(ISBLANK('BudCom Expense worksheet'!J126),"",('BudCom Expense worksheet'!J126))</f>
        <v>1.0719236760124611</v>
      </c>
      <c r="J123" s="273">
        <f>IF(ISBLANK('BudCom Expense worksheet'!K126),"",('BudCom Expense worksheet'!K126))</f>
        <v>6425</v>
      </c>
      <c r="K123" s="273">
        <f>IF(ISBLANK('BudCom Expense worksheet'!L126),"",('BudCom Expense worksheet'!L126))</f>
        <v>6425</v>
      </c>
      <c r="L123" s="273">
        <f>IF(ISBLANK('BudCom Expense worksheet'!M126),"",('BudCom Expense worksheet'!M126))</f>
        <v>0</v>
      </c>
      <c r="M123" s="273">
        <f>IF(ISBLANK('BudCom Expense worksheet'!N126),"",('BudCom Expense worksheet'!N126))</f>
        <v>6425</v>
      </c>
      <c r="N123" s="254">
        <f>IF(ISBLANK('BudCom Expense worksheet'!O126),"",('BudCom Expense worksheet'!O126))</f>
        <v>44194</v>
      </c>
      <c r="O123" s="273">
        <f>IF(ISBLANK('BudCom Expense worksheet'!P126),"",('BudCom Expense worksheet'!P126))</f>
        <v>0</v>
      </c>
      <c r="P123" s="273">
        <f>IF(ISBLANK('BudCom Expense worksheet'!Q126),"",('BudCom Expense worksheet'!Q126))</f>
        <v>6425</v>
      </c>
      <c r="Q123" s="280"/>
    </row>
    <row r="124" spans="1:18" hidden="1" x14ac:dyDescent="0.25">
      <c r="A124" s="249"/>
      <c r="B124" s="249"/>
      <c r="C124" s="281" t="s">
        <v>674</v>
      </c>
      <c r="D124" s="249"/>
      <c r="E124" s="283">
        <f>IF(ISBLANK('BudCom Expense worksheet'!F127),"",('BudCom Expense worksheet'!F127))</f>
        <v>59.95</v>
      </c>
      <c r="F124" s="284">
        <f>IF(ISBLANK('BudCom Expense worksheet'!G127),"",('BudCom Expense worksheet'!G127))</f>
        <v>253.95</v>
      </c>
      <c r="G124" s="273">
        <f>IF(ISBLANK('BudCom Expense worksheet'!H127),"",('BudCom Expense worksheet'!H127))</f>
        <v>90</v>
      </c>
      <c r="H124" s="274">
        <f>IF(ISBLANK('BudCom Expense worksheet'!I127),"",('BudCom Expense worksheet'!I127))</f>
        <v>-163.95</v>
      </c>
      <c r="I124" s="275">
        <f>IF(ISBLANK('BudCom Expense worksheet'!J127),"",('BudCom Expense worksheet'!J127))</f>
        <v>2.8216666666666663</v>
      </c>
      <c r="J124" s="273">
        <f>IF(ISBLANK('BudCom Expense worksheet'!K127),"",('BudCom Expense worksheet'!K127))</f>
        <v>90</v>
      </c>
      <c r="K124" s="273">
        <f>IF(ISBLANK('BudCom Expense worksheet'!L127),"",('BudCom Expense worksheet'!L127))</f>
        <v>90</v>
      </c>
      <c r="L124" s="273">
        <f>IF(ISBLANK('BudCom Expense worksheet'!M127),"",('BudCom Expense worksheet'!M127))</f>
        <v>0</v>
      </c>
      <c r="M124" s="273">
        <f>IF(ISBLANK('BudCom Expense worksheet'!N127),"",('BudCom Expense worksheet'!N127))</f>
        <v>90</v>
      </c>
      <c r="N124" s="254">
        <f>IF(ISBLANK('BudCom Expense worksheet'!O127),"",('BudCom Expense worksheet'!O127))</f>
        <v>44194</v>
      </c>
      <c r="O124" s="273">
        <f>IF(ISBLANK('BudCom Expense worksheet'!P127),"",('BudCom Expense worksheet'!P127))</f>
        <v>0</v>
      </c>
      <c r="P124" s="273">
        <f>IF(ISBLANK('BudCom Expense worksheet'!Q127),"",('BudCom Expense worksheet'!Q127))</f>
        <v>90</v>
      </c>
      <c r="Q124" s="280"/>
    </row>
    <row r="125" spans="1:18" hidden="1" x14ac:dyDescent="0.25">
      <c r="A125" s="249"/>
      <c r="B125" s="249"/>
      <c r="C125" s="281" t="s">
        <v>675</v>
      </c>
      <c r="D125" s="249"/>
      <c r="E125" s="283">
        <f>IF(ISBLANK('BudCom Expense worksheet'!F128),"",('BudCom Expense worksheet'!F128))</f>
        <v>810</v>
      </c>
      <c r="F125" s="284">
        <f>IF(ISBLANK('BudCom Expense worksheet'!G128),"",('BudCom Expense worksheet'!G128))</f>
        <v>3152.01</v>
      </c>
      <c r="G125" s="273">
        <f>IF(ISBLANK('BudCom Expense worksheet'!H128),"",('BudCom Expense worksheet'!H128))</f>
        <v>500</v>
      </c>
      <c r="H125" s="274">
        <f>IF(ISBLANK('BudCom Expense worksheet'!I128),"",('BudCom Expense worksheet'!I128))</f>
        <v>-2652.01</v>
      </c>
      <c r="I125" s="275">
        <f>IF(ISBLANK('BudCom Expense worksheet'!J128),"",('BudCom Expense worksheet'!J128))</f>
        <v>6.3040200000000004</v>
      </c>
      <c r="J125" s="273">
        <f>IF(ISBLANK('BudCom Expense worksheet'!K128),"",('BudCom Expense worksheet'!K128))</f>
        <v>636</v>
      </c>
      <c r="K125" s="273">
        <f>IF(ISBLANK('BudCom Expense worksheet'!L128),"",('BudCom Expense worksheet'!L128))</f>
        <v>636</v>
      </c>
      <c r="L125" s="273">
        <f>IF(ISBLANK('BudCom Expense worksheet'!M128),"",('BudCom Expense worksheet'!M128))</f>
        <v>0</v>
      </c>
      <c r="M125" s="273">
        <f>IF(ISBLANK('BudCom Expense worksheet'!N128),"",('BudCom Expense worksheet'!N128))</f>
        <v>636</v>
      </c>
      <c r="N125" s="254">
        <f>IF(ISBLANK('BudCom Expense worksheet'!O128),"",('BudCom Expense worksheet'!O128))</f>
        <v>44194</v>
      </c>
      <c r="O125" s="273">
        <f>IF(ISBLANK('BudCom Expense worksheet'!P128),"",('BudCom Expense worksheet'!P128))</f>
        <v>0</v>
      </c>
      <c r="P125" s="273">
        <f>IF(ISBLANK('BudCom Expense worksheet'!Q128),"",('BudCom Expense worksheet'!Q128))</f>
        <v>500</v>
      </c>
      <c r="Q125" s="280"/>
    </row>
    <row r="126" spans="1:18" hidden="1" x14ac:dyDescent="0.25">
      <c r="A126" s="249"/>
      <c r="B126" s="249"/>
      <c r="C126" s="281" t="s">
        <v>676</v>
      </c>
      <c r="D126" s="249"/>
      <c r="E126" s="283">
        <f>IF(ISBLANK('BudCom Expense worksheet'!F129),"",('BudCom Expense worksheet'!F129))</f>
        <v>6852</v>
      </c>
      <c r="F126" s="284">
        <f>IF(ISBLANK('BudCom Expense worksheet'!G129),"",('BudCom Expense worksheet'!G129))</f>
        <v>9515</v>
      </c>
      <c r="G126" s="273">
        <f>IF(ISBLANK('BudCom Expense worksheet'!H129),"",('BudCom Expense worksheet'!H129))</f>
        <v>10056</v>
      </c>
      <c r="H126" s="274">
        <f>IF(ISBLANK('BudCom Expense worksheet'!I129),"",('BudCom Expense worksheet'!I129))</f>
        <v>541</v>
      </c>
      <c r="I126" s="275">
        <f>IF(ISBLANK('BudCom Expense worksheet'!J129),"",('BudCom Expense worksheet'!J129))</f>
        <v>0.94620127287191724</v>
      </c>
      <c r="J126" s="273">
        <f>IF(ISBLANK('BudCom Expense worksheet'!K129),"",('BudCom Expense worksheet'!K129))</f>
        <v>10596</v>
      </c>
      <c r="K126" s="273">
        <f>IF(ISBLANK('BudCom Expense worksheet'!L129),"",('BudCom Expense worksheet'!L129))</f>
        <v>10596</v>
      </c>
      <c r="L126" s="273">
        <f>IF(ISBLANK('BudCom Expense worksheet'!M129),"",('BudCom Expense worksheet'!M129))</f>
        <v>0</v>
      </c>
      <c r="M126" s="273">
        <f>IF(ISBLANK('BudCom Expense worksheet'!N129),"",('BudCom Expense worksheet'!N129))</f>
        <v>10596</v>
      </c>
      <c r="N126" s="254">
        <f>IF(ISBLANK('BudCom Expense worksheet'!O129),"",('BudCom Expense worksheet'!O129))</f>
        <v>44194</v>
      </c>
      <c r="O126" s="273">
        <f>IF(ISBLANK('BudCom Expense worksheet'!P129),"",('BudCom Expense worksheet'!P129))</f>
        <v>0</v>
      </c>
      <c r="P126" s="273">
        <f>IF(ISBLANK('BudCom Expense worksheet'!Q129),"",('BudCom Expense worksheet'!Q129))</f>
        <v>10596</v>
      </c>
      <c r="R126" s="306"/>
    </row>
    <row r="127" spans="1:18" hidden="1" x14ac:dyDescent="0.25">
      <c r="A127" s="249"/>
      <c r="B127" s="249"/>
      <c r="C127" s="281" t="s">
        <v>677</v>
      </c>
      <c r="D127" s="249"/>
      <c r="E127" s="283">
        <f>IF(ISBLANK('BudCom Expense worksheet'!F130),"",('BudCom Expense worksheet'!F130))</f>
        <v>17688</v>
      </c>
      <c r="F127" s="284">
        <f>IF(ISBLANK('BudCom Expense worksheet'!G130),"",('BudCom Expense worksheet'!G130))</f>
        <v>19642</v>
      </c>
      <c r="G127" s="273">
        <f>IF(ISBLANK('BudCom Expense worksheet'!H130),"",('BudCom Expense worksheet'!H130))</f>
        <v>21090</v>
      </c>
      <c r="H127" s="274">
        <f>IF(ISBLANK('BudCom Expense worksheet'!I130),"",('BudCom Expense worksheet'!I130))</f>
        <v>1448</v>
      </c>
      <c r="I127" s="275">
        <f>IF(ISBLANK('BudCom Expense worksheet'!J130),"",('BudCom Expense worksheet'!J130))</f>
        <v>0.93134186818397346</v>
      </c>
      <c r="J127" s="273">
        <f>IF(ISBLANK('BudCom Expense worksheet'!K130),"",('BudCom Expense worksheet'!K130))</f>
        <v>25602</v>
      </c>
      <c r="K127" s="273">
        <f>IF(ISBLANK('BudCom Expense worksheet'!L130),"",('BudCom Expense worksheet'!L130))</f>
        <v>25602</v>
      </c>
      <c r="L127" s="273">
        <f>IF(ISBLANK('BudCom Expense worksheet'!M130),"",('BudCom Expense worksheet'!M130))</f>
        <v>0</v>
      </c>
      <c r="M127" s="273">
        <f>IF(ISBLANK('BudCom Expense worksheet'!N130),"",('BudCom Expense worksheet'!N130))</f>
        <v>25602</v>
      </c>
      <c r="N127" s="254">
        <f>IF(ISBLANK('BudCom Expense worksheet'!O130),"",('BudCom Expense worksheet'!O130))</f>
        <v>44194</v>
      </c>
      <c r="O127" s="273">
        <f>IF(ISBLANK('BudCom Expense worksheet'!P130),"",('BudCom Expense worksheet'!P130))</f>
        <v>0</v>
      </c>
      <c r="P127" s="273">
        <f>IF(ISBLANK('BudCom Expense worksheet'!Q130),"",('BudCom Expense worksheet'!Q130))</f>
        <v>25602</v>
      </c>
    </row>
    <row r="128" spans="1:18" hidden="1" x14ac:dyDescent="0.25">
      <c r="A128" s="249"/>
      <c r="B128" s="249"/>
      <c r="C128" s="281" t="s">
        <v>678</v>
      </c>
      <c r="D128" s="249"/>
      <c r="E128" s="283" t="str">
        <f>IF(ISBLANK('BudCom Expense worksheet'!F131),"",('BudCom Expense worksheet'!F131))</f>
        <v/>
      </c>
      <c r="F128" s="284">
        <f>IF(ISBLANK('BudCom Expense worksheet'!G131),"",('BudCom Expense worksheet'!G131))</f>
        <v>6960</v>
      </c>
      <c r="G128" s="273">
        <f>IF(ISBLANK('BudCom Expense worksheet'!H131),"",('BudCom Expense worksheet'!H131))</f>
        <v>6960</v>
      </c>
      <c r="H128" s="274">
        <f>IF(ISBLANK('BudCom Expense worksheet'!I131),"",('BudCom Expense worksheet'!I131))</f>
        <v>0</v>
      </c>
      <c r="I128" s="275">
        <f>IF(ISBLANK('BudCom Expense worksheet'!J131),"",('BudCom Expense worksheet'!J131))</f>
        <v>1</v>
      </c>
      <c r="J128" s="273">
        <f>IF(ISBLANK('BudCom Expense worksheet'!K131),"",('BudCom Expense worksheet'!K131))</f>
        <v>6960</v>
      </c>
      <c r="K128" s="273">
        <f>IF(ISBLANK('BudCom Expense worksheet'!L131),"",('BudCom Expense worksheet'!L131))</f>
        <v>6960</v>
      </c>
      <c r="L128" s="273">
        <f>IF(ISBLANK('BudCom Expense worksheet'!M131),"",('BudCom Expense worksheet'!M131))</f>
        <v>0</v>
      </c>
      <c r="M128" s="273">
        <f>IF(ISBLANK('BudCom Expense worksheet'!N131),"",('BudCom Expense worksheet'!N131))</f>
        <v>6960</v>
      </c>
      <c r="N128" s="254">
        <f>IF(ISBLANK('BudCom Expense worksheet'!O131),"",('BudCom Expense worksheet'!O131))</f>
        <v>44194</v>
      </c>
      <c r="O128" s="273">
        <f>IF(ISBLANK('BudCom Expense worksheet'!P131),"",('BudCom Expense worksheet'!P131))</f>
        <v>0</v>
      </c>
      <c r="P128" s="273">
        <f>IF(ISBLANK('BudCom Expense worksheet'!Q131),"",('BudCom Expense worksheet'!Q131))</f>
        <v>6960</v>
      </c>
    </row>
    <row r="129" spans="1:16" hidden="1" x14ac:dyDescent="0.25">
      <c r="A129" s="249"/>
      <c r="B129" s="249"/>
      <c r="C129" s="281" t="s">
        <v>679</v>
      </c>
      <c r="D129" s="249"/>
      <c r="E129" s="283" t="str">
        <f>IF(ISBLANK('BudCom Expense worksheet'!F132),"",('BudCom Expense worksheet'!F132))</f>
        <v/>
      </c>
      <c r="F129" s="284">
        <f>IF(ISBLANK('BudCom Expense worksheet'!G132),"",('BudCom Expense worksheet'!G132))</f>
        <v>0</v>
      </c>
      <c r="G129" s="273">
        <f>IF(ISBLANK('BudCom Expense worksheet'!H132),"",('BudCom Expense worksheet'!H132))</f>
        <v>0</v>
      </c>
      <c r="H129" s="274">
        <f>IF(ISBLANK('BudCom Expense worksheet'!I132),"",('BudCom Expense worksheet'!I132))</f>
        <v>0</v>
      </c>
      <c r="I129" s="275" t="str">
        <f>IF(ISBLANK('BudCom Expense worksheet'!J132),"",('BudCom Expense worksheet'!J132))</f>
        <v>---</v>
      </c>
      <c r="J129" s="273">
        <f>IF(ISBLANK('BudCom Expense worksheet'!K132),"",('BudCom Expense worksheet'!K132))</f>
        <v>0</v>
      </c>
      <c r="K129" s="273">
        <f>IF(ISBLANK('BudCom Expense worksheet'!L132),"",('BudCom Expense worksheet'!L132))</f>
        <v>0</v>
      </c>
      <c r="L129" s="273">
        <f>IF(ISBLANK('BudCom Expense worksheet'!M132),"",('BudCom Expense worksheet'!M132))</f>
        <v>0</v>
      </c>
      <c r="M129" s="273">
        <f>IF(ISBLANK('BudCom Expense worksheet'!N132),"",('BudCom Expense worksheet'!N132))</f>
        <v>0</v>
      </c>
      <c r="N129" s="254">
        <f>IF(ISBLANK('BudCom Expense worksheet'!O132),"",('BudCom Expense worksheet'!O132))</f>
        <v>44194</v>
      </c>
      <c r="O129" s="273">
        <f>IF(ISBLANK('BudCom Expense worksheet'!P132),"",('BudCom Expense worksheet'!P132))</f>
        <v>0</v>
      </c>
      <c r="P129" s="273">
        <f>IF(ISBLANK('BudCom Expense worksheet'!Q132),"",('BudCom Expense worksheet'!Q132))</f>
        <v>0</v>
      </c>
    </row>
    <row r="130" spans="1:16" hidden="1" x14ac:dyDescent="0.25">
      <c r="A130" s="249"/>
      <c r="B130" s="249"/>
      <c r="C130" s="281" t="s">
        <v>680</v>
      </c>
      <c r="D130" s="249"/>
      <c r="E130" s="283" t="str">
        <f>IF(ISBLANK('BudCom Expense worksheet'!F133),"",('BudCom Expense worksheet'!F133))</f>
        <v/>
      </c>
      <c r="F130" s="284">
        <f>IF(ISBLANK('BudCom Expense worksheet'!G133),"",('BudCom Expense worksheet'!G133))</f>
        <v>0</v>
      </c>
      <c r="G130" s="273">
        <f>IF(ISBLANK('BudCom Expense worksheet'!H133),"",('BudCom Expense worksheet'!H133))</f>
        <v>0</v>
      </c>
      <c r="H130" s="274">
        <f>IF(ISBLANK('BudCom Expense worksheet'!I133),"",('BudCom Expense worksheet'!I133))</f>
        <v>0</v>
      </c>
      <c r="I130" s="275" t="str">
        <f>IF(ISBLANK('BudCom Expense worksheet'!J133),"",('BudCom Expense worksheet'!J133))</f>
        <v>---</v>
      </c>
      <c r="J130" s="273">
        <f>IF(ISBLANK('BudCom Expense worksheet'!K133),"",('BudCom Expense worksheet'!K133))</f>
        <v>0</v>
      </c>
      <c r="K130" s="273">
        <f>IF(ISBLANK('BudCom Expense worksheet'!L133),"",('BudCom Expense worksheet'!L133))</f>
        <v>0</v>
      </c>
      <c r="L130" s="273">
        <f>IF(ISBLANK('BudCom Expense worksheet'!M133),"",('BudCom Expense worksheet'!M133))</f>
        <v>0</v>
      </c>
      <c r="M130" s="273">
        <f>IF(ISBLANK('BudCom Expense worksheet'!N133),"",('BudCom Expense worksheet'!N133))</f>
        <v>0</v>
      </c>
      <c r="N130" s="254">
        <f>IF(ISBLANK('BudCom Expense worksheet'!O133),"",('BudCom Expense worksheet'!O133))</f>
        <v>44194</v>
      </c>
      <c r="O130" s="273">
        <f>IF(ISBLANK('BudCom Expense worksheet'!P133),"",('BudCom Expense worksheet'!P133))</f>
        <v>0</v>
      </c>
      <c r="P130" s="273">
        <f>IF(ISBLANK('BudCom Expense worksheet'!Q133),"",('BudCom Expense worksheet'!Q133))</f>
        <v>0</v>
      </c>
    </row>
    <row r="131" spans="1:16" hidden="1" x14ac:dyDescent="0.25">
      <c r="A131" s="249"/>
      <c r="B131" s="249"/>
      <c r="C131" s="281" t="s">
        <v>681</v>
      </c>
      <c r="D131" s="249"/>
      <c r="E131" s="283">
        <f>IF(ISBLANK('BudCom Expense worksheet'!F134),"",('BudCom Expense worksheet'!F134))</f>
        <v>1346.69</v>
      </c>
      <c r="F131" s="284">
        <f>IF(ISBLANK('BudCom Expense worksheet'!G134),"",('BudCom Expense worksheet'!G134))</f>
        <v>0</v>
      </c>
      <c r="G131" s="273">
        <f>IF(ISBLANK('BudCom Expense worksheet'!H134),"",('BudCom Expense worksheet'!H134))</f>
        <v>6280</v>
      </c>
      <c r="H131" s="274">
        <f>IF(ISBLANK('BudCom Expense worksheet'!I134),"",('BudCom Expense worksheet'!I134))</f>
        <v>6280</v>
      </c>
      <c r="I131" s="275">
        <f>IF(ISBLANK('BudCom Expense worksheet'!J134),"",('BudCom Expense worksheet'!J134))</f>
        <v>0</v>
      </c>
      <c r="J131" s="273">
        <f>IF(ISBLANK('BudCom Expense worksheet'!K134),"",('BudCom Expense worksheet'!K134))</f>
        <v>6280</v>
      </c>
      <c r="K131" s="273">
        <f>IF(ISBLANK('BudCom Expense worksheet'!L134),"",('BudCom Expense worksheet'!L134))</f>
        <v>6280</v>
      </c>
      <c r="L131" s="273">
        <f>IF(ISBLANK('BudCom Expense worksheet'!M134),"",('BudCom Expense worksheet'!M134))</f>
        <v>0</v>
      </c>
      <c r="M131" s="273">
        <f>IF(ISBLANK('BudCom Expense worksheet'!N134),"",('BudCom Expense worksheet'!N134))</f>
        <v>6280</v>
      </c>
      <c r="N131" s="254">
        <f>IF(ISBLANK('BudCom Expense worksheet'!O134),"",('BudCom Expense worksheet'!O134))</f>
        <v>44194</v>
      </c>
      <c r="O131" s="273">
        <f>IF(ISBLANK('BudCom Expense worksheet'!P134),"",('BudCom Expense worksheet'!P134))</f>
        <v>0</v>
      </c>
      <c r="P131" s="273">
        <f>IF(ISBLANK('BudCom Expense worksheet'!Q134),"",('BudCom Expense worksheet'!Q134))</f>
        <v>6280</v>
      </c>
    </row>
    <row r="132" spans="1:16" hidden="1" x14ac:dyDescent="0.25">
      <c r="A132" s="249"/>
      <c r="B132" s="249"/>
      <c r="C132" s="281" t="s">
        <v>682</v>
      </c>
      <c r="D132" s="249"/>
      <c r="E132" s="283" t="str">
        <f>IF(ISBLANK('BudCom Expense worksheet'!F135),"",('BudCom Expense worksheet'!F135))</f>
        <v/>
      </c>
      <c r="F132" s="284">
        <f>IF(ISBLANK('BudCom Expense worksheet'!G135),"",('BudCom Expense worksheet'!G135))</f>
        <v>0</v>
      </c>
      <c r="G132" s="273">
        <f>IF(ISBLANK('BudCom Expense worksheet'!H135),"",('BudCom Expense worksheet'!H135))</f>
        <v>0</v>
      </c>
      <c r="H132" s="274">
        <f>IF(ISBLANK('BudCom Expense worksheet'!I135),"",('BudCom Expense worksheet'!I135))</f>
        <v>0</v>
      </c>
      <c r="I132" s="275" t="str">
        <f>IF(ISBLANK('BudCom Expense worksheet'!J135),"",('BudCom Expense worksheet'!J135))</f>
        <v>---</v>
      </c>
      <c r="J132" s="273">
        <f>IF(ISBLANK('BudCom Expense worksheet'!K135),"",('BudCom Expense worksheet'!K135))</f>
        <v>0</v>
      </c>
      <c r="K132" s="273">
        <f>IF(ISBLANK('BudCom Expense worksheet'!L135),"",('BudCom Expense worksheet'!L135))</f>
        <v>0</v>
      </c>
      <c r="L132" s="273">
        <f>IF(ISBLANK('BudCom Expense worksheet'!M135),"",('BudCom Expense worksheet'!M135))</f>
        <v>0</v>
      </c>
      <c r="M132" s="273">
        <f>IF(ISBLANK('BudCom Expense worksheet'!N135),"",('BudCom Expense worksheet'!N135))</f>
        <v>0</v>
      </c>
      <c r="N132" s="254">
        <f>IF(ISBLANK('BudCom Expense worksheet'!O135),"",('BudCom Expense worksheet'!O135))</f>
        <v>44194</v>
      </c>
      <c r="O132" s="273">
        <f>IF(ISBLANK('BudCom Expense worksheet'!P135),"",('BudCom Expense worksheet'!P135))</f>
        <v>0</v>
      </c>
      <c r="P132" s="273">
        <f>IF(ISBLANK('BudCom Expense worksheet'!Q135),"",('BudCom Expense worksheet'!Q135))</f>
        <v>0</v>
      </c>
    </row>
    <row r="133" spans="1:16" hidden="1" x14ac:dyDescent="0.25">
      <c r="A133" s="249"/>
      <c r="B133" s="249"/>
      <c r="C133" s="281" t="s">
        <v>683</v>
      </c>
      <c r="D133" s="249"/>
      <c r="E133" s="283" t="str">
        <f>IF(ISBLANK('BudCom Expense worksheet'!F136),"",('BudCom Expense worksheet'!F136))</f>
        <v/>
      </c>
      <c r="F133" s="284">
        <f>IF(ISBLANK('BudCom Expense worksheet'!G136),"",('BudCom Expense worksheet'!G136))</f>
        <v>311.19</v>
      </c>
      <c r="G133" s="291">
        <f>IF(ISBLANK('BudCom Expense worksheet'!H136),"",('BudCom Expense worksheet'!H136))</f>
        <v>0</v>
      </c>
      <c r="H133" s="274">
        <f>IF(ISBLANK('BudCom Expense worksheet'!I136),"",('BudCom Expense worksheet'!I136))</f>
        <v>-311.19</v>
      </c>
      <c r="I133" s="275" t="str">
        <f>IF(ISBLANK('BudCom Expense worksheet'!J136),"",('BudCom Expense worksheet'!J136))</f>
        <v>---</v>
      </c>
      <c r="J133" s="273">
        <f>IF(ISBLANK('BudCom Expense worksheet'!K136),"",('BudCom Expense worksheet'!K136))</f>
        <v>0</v>
      </c>
      <c r="K133" s="273">
        <f>IF(ISBLANK('BudCom Expense worksheet'!L136),"",('BudCom Expense worksheet'!L136))</f>
        <v>0</v>
      </c>
      <c r="L133" s="273">
        <f>IF(ISBLANK('BudCom Expense worksheet'!M136),"",('BudCom Expense worksheet'!M136))</f>
        <v>0</v>
      </c>
      <c r="M133" s="273">
        <f>IF(ISBLANK('BudCom Expense worksheet'!N136),"",('BudCom Expense worksheet'!N136))</f>
        <v>0</v>
      </c>
      <c r="N133" s="254">
        <f>IF(ISBLANK('BudCom Expense worksheet'!O136),"",('BudCom Expense worksheet'!O136))</f>
        <v>44194</v>
      </c>
      <c r="O133" s="273">
        <f>IF(ISBLANK('BudCom Expense worksheet'!P136),"",('BudCom Expense worksheet'!P136))</f>
        <v>0</v>
      </c>
      <c r="P133" s="273">
        <f>IF(ISBLANK('BudCom Expense worksheet'!Q136),"",('BudCom Expense worksheet'!Q136))</f>
        <v>0</v>
      </c>
    </row>
    <row r="134" spans="1:16" ht="13.5" hidden="1" thickBot="1" x14ac:dyDescent="0.3">
      <c r="A134" s="249"/>
      <c r="B134" s="249" t="s">
        <v>684</v>
      </c>
      <c r="C134" s="249"/>
      <c r="D134" s="249"/>
      <c r="E134" s="307">
        <f>IF(ISBLANK('BudCom Expense worksheet'!F137),"",('BudCom Expense worksheet'!F137))</f>
        <v>32661.03</v>
      </c>
      <c r="F134" s="308">
        <f>IF(ISBLANK('BudCom Expense worksheet'!G137),"",('BudCom Expense worksheet'!G137))</f>
        <v>46715.9</v>
      </c>
      <c r="G134" s="309">
        <f>IF(ISBLANK('BudCom Expense worksheet'!H137),"",('BudCom Expense worksheet'!H137))</f>
        <v>51396</v>
      </c>
      <c r="H134" s="292">
        <f>IF(ISBLANK('BudCom Expense worksheet'!I137),"",('BudCom Expense worksheet'!I137))</f>
        <v>4680.0999999999985</v>
      </c>
      <c r="I134" s="293">
        <f>IF(ISBLANK('BudCom Expense worksheet'!J137),"",('BudCom Expense worksheet'!J137))</f>
        <v>0.90894038446571723</v>
      </c>
      <c r="J134" s="319">
        <f>IF(ISBLANK('BudCom Expense worksheet'!K137),"",('BudCom Expense worksheet'!K137))</f>
        <v>56589</v>
      </c>
      <c r="K134" s="319">
        <f>IF(ISBLANK('BudCom Expense worksheet'!L137),"",('BudCom Expense worksheet'!L137))</f>
        <v>56589</v>
      </c>
      <c r="L134" s="273">
        <f>IF(ISBLANK('BudCom Expense worksheet'!M137),"",('BudCom Expense worksheet'!M137))</f>
        <v>0</v>
      </c>
      <c r="M134" s="319">
        <f>IF(ISBLANK('BudCom Expense worksheet'!N137),"",('BudCom Expense worksheet'!N137))</f>
        <v>56589</v>
      </c>
      <c r="N134" s="254">
        <f>IF(ISBLANK('BudCom Expense worksheet'!O137),"",('BudCom Expense worksheet'!O137))</f>
        <v>44194</v>
      </c>
      <c r="O134" s="319">
        <f>IF(ISBLANK('BudCom Expense worksheet'!P137),"",('BudCom Expense worksheet'!P137))</f>
        <v>0</v>
      </c>
      <c r="P134" s="319">
        <f>IF(ISBLANK('BudCom Expense worksheet'!Q137),"",('BudCom Expense worksheet'!Q137))</f>
        <v>56453</v>
      </c>
    </row>
    <row r="135" spans="1:16" ht="14.25" thickTop="1" thickBot="1" x14ac:dyDescent="0.3">
      <c r="A135" s="249" t="s">
        <v>685</v>
      </c>
      <c r="B135" s="249"/>
      <c r="C135" s="249"/>
      <c r="D135" s="249"/>
      <c r="E135" s="295">
        <f>IF(ISBLANK('BudCom Expense worksheet'!F138),"",('BudCom Expense worksheet'!F138))</f>
        <v>124696.85</v>
      </c>
      <c r="F135" s="296">
        <f>IF(ISBLANK('BudCom Expense worksheet'!G138),"",('BudCom Expense worksheet'!G138))</f>
        <v>136000.59</v>
      </c>
      <c r="G135" s="297">
        <f>IF(ISBLANK('BudCom Expense worksheet'!H138),"",('BudCom Expense worksheet'!H138))</f>
        <v>144239</v>
      </c>
      <c r="H135" s="274">
        <f>IF(ISBLANK('BudCom Expense worksheet'!I138),"",('BudCom Expense worksheet'!I138))</f>
        <v>8238.4100000000035</v>
      </c>
      <c r="I135" s="275">
        <f>IF(ISBLANK('BudCom Expense worksheet'!J138),"",('BudCom Expense worksheet'!J138))</f>
        <v>0.94288361677493604</v>
      </c>
      <c r="J135" s="297">
        <f>IF(ISBLANK('BudCom Expense worksheet'!K138),"",('BudCom Expense worksheet'!K138))</f>
        <v>171812</v>
      </c>
      <c r="K135" s="297">
        <f>IF(ISBLANK('BudCom Expense worksheet'!L138),"",('BudCom Expense worksheet'!L138))</f>
        <v>167833</v>
      </c>
      <c r="L135" s="297">
        <f>IF(ISBLANK('BudCom Expense worksheet'!M138),"",('BudCom Expense worksheet'!M138))</f>
        <v>3979</v>
      </c>
      <c r="M135" s="297">
        <f>IF(ISBLANK('BudCom Expense worksheet'!N138),"",('BudCom Expense worksheet'!N138))</f>
        <v>167905</v>
      </c>
      <c r="N135" s="254">
        <f>IF(ISBLANK('BudCom Expense worksheet'!O138),"",('BudCom Expense worksheet'!O138))</f>
        <v>44194</v>
      </c>
      <c r="O135" s="297">
        <f>IF(ISBLANK('BudCom Expense worksheet'!P138),"",('BudCom Expense worksheet'!P138))</f>
        <v>-72</v>
      </c>
      <c r="P135" s="297">
        <f>IF(ISBLANK('BudCom Expense worksheet'!Q138),"",('BudCom Expense worksheet'!Q138))</f>
        <v>167179</v>
      </c>
    </row>
    <row r="136" spans="1:16" ht="13.5" hidden="1" thickBot="1" x14ac:dyDescent="0.3">
      <c r="A136" s="249"/>
      <c r="B136" s="249"/>
      <c r="C136" s="249"/>
      <c r="D136" s="249"/>
      <c r="E136" s="278" t="str">
        <f>IF(ISBLANK('BudCom Expense worksheet'!F139),"",('BudCom Expense worksheet'!F139))</f>
        <v/>
      </c>
      <c r="F136" s="279" t="str">
        <f>IF(ISBLANK('BudCom Expense worksheet'!G139),"",('BudCom Expense worksheet'!G139))</f>
        <v/>
      </c>
      <c r="G136" s="273" t="str">
        <f>IF(ISBLANK('BudCom Expense worksheet'!H139),"",('BudCom Expense worksheet'!H139))</f>
        <v/>
      </c>
      <c r="H136" s="274" t="str">
        <f>IF(ISBLANK('BudCom Expense worksheet'!I139),"",('BudCom Expense worksheet'!I139))</f>
        <v/>
      </c>
      <c r="I136" s="275" t="str">
        <f>IF(ISBLANK('BudCom Expense worksheet'!J139),"",('BudCom Expense worksheet'!J139))</f>
        <v/>
      </c>
      <c r="J136" s="273" t="str">
        <f>IF(ISBLANK('BudCom Expense worksheet'!K139),"",('BudCom Expense worksheet'!K139))</f>
        <v/>
      </c>
      <c r="K136" s="273" t="str">
        <f>IF(ISBLANK('BudCom Expense worksheet'!L139),"",('BudCom Expense worksheet'!L139))</f>
        <v/>
      </c>
      <c r="L136" s="273" t="str">
        <f>IF(ISBLANK('BudCom Expense worksheet'!M139),"",('BudCom Expense worksheet'!M139))</f>
        <v/>
      </c>
      <c r="M136" s="273" t="str">
        <f>IF(ISBLANK('BudCom Expense worksheet'!N139),"",('BudCom Expense worksheet'!N139))</f>
        <v/>
      </c>
      <c r="N136" s="254" t="str">
        <f>IF(ISBLANK('BudCom Expense worksheet'!O139),"",('BudCom Expense worksheet'!O139))</f>
        <v/>
      </c>
      <c r="O136" s="273" t="str">
        <f>IF(ISBLANK('BudCom Expense worksheet'!P139),"",('BudCom Expense worksheet'!P139))</f>
        <v/>
      </c>
      <c r="P136" s="273" t="str">
        <f>IF(ISBLANK('BudCom Expense worksheet'!Q139),"",('BudCom Expense worksheet'!Q139))</f>
        <v/>
      </c>
    </row>
    <row r="137" spans="1:16" hidden="1" x14ac:dyDescent="0.25">
      <c r="A137" s="249" t="s">
        <v>686</v>
      </c>
      <c r="B137" s="249"/>
      <c r="C137" s="249"/>
      <c r="D137" s="249"/>
      <c r="E137" s="278" t="str">
        <f>IF(ISBLANK('BudCom Expense worksheet'!F140),"",('BudCom Expense worksheet'!F140))</f>
        <v/>
      </c>
      <c r="F137" s="279" t="str">
        <f>IF(ISBLANK('BudCom Expense worksheet'!G140),"",('BudCom Expense worksheet'!G140))</f>
        <v/>
      </c>
      <c r="G137" s="273" t="str">
        <f>IF(ISBLANK('BudCom Expense worksheet'!H140),"",('BudCom Expense worksheet'!H140))</f>
        <v/>
      </c>
      <c r="H137" s="274" t="str">
        <f>IF(ISBLANK('BudCom Expense worksheet'!I140),"",('BudCom Expense worksheet'!I140))</f>
        <v/>
      </c>
      <c r="I137" s="275" t="str">
        <f>IF(ISBLANK('BudCom Expense worksheet'!J140),"",('BudCom Expense worksheet'!J140))</f>
        <v/>
      </c>
      <c r="J137" s="273" t="str">
        <f>IF(ISBLANK('BudCom Expense worksheet'!K140),"",('BudCom Expense worksheet'!K140))</f>
        <v/>
      </c>
      <c r="K137" s="273" t="str">
        <f>IF(ISBLANK('BudCom Expense worksheet'!L140),"",('BudCom Expense worksheet'!L140))</f>
        <v/>
      </c>
      <c r="L137" s="273" t="str">
        <f>IF(ISBLANK('BudCom Expense worksheet'!M140),"",('BudCom Expense worksheet'!M140))</f>
        <v/>
      </c>
      <c r="M137" s="273" t="str">
        <f>IF(ISBLANK('BudCom Expense worksheet'!N140),"",('BudCom Expense worksheet'!N140))</f>
        <v/>
      </c>
      <c r="N137" s="254">
        <f>IF(ISBLANK('BudCom Expense worksheet'!O140),"",('BudCom Expense worksheet'!O140))</f>
        <v>44166</v>
      </c>
      <c r="O137" s="273" t="str">
        <f>IF(ISBLANK('BudCom Expense worksheet'!P140),"",('BudCom Expense worksheet'!P140))</f>
        <v/>
      </c>
      <c r="P137" s="273" t="str">
        <f>IF(ISBLANK('BudCom Expense worksheet'!Q140),"",('BudCom Expense worksheet'!Q140))</f>
        <v/>
      </c>
    </row>
    <row r="138" spans="1:16" hidden="1" x14ac:dyDescent="0.25">
      <c r="A138" s="249"/>
      <c r="B138" s="249" t="s">
        <v>687</v>
      </c>
      <c r="C138" s="249"/>
      <c r="D138" s="249"/>
      <c r="E138" s="278" t="str">
        <f>IF(ISBLANK('BudCom Expense worksheet'!F141),"",('BudCom Expense worksheet'!F141))</f>
        <v/>
      </c>
      <c r="F138" s="279" t="str">
        <f>IF(ISBLANK('BudCom Expense worksheet'!G141),"",('BudCom Expense worksheet'!G141))</f>
        <v/>
      </c>
      <c r="G138" s="273" t="str">
        <f>IF(ISBLANK('BudCom Expense worksheet'!H141),"",('BudCom Expense worksheet'!H141))</f>
        <v/>
      </c>
      <c r="H138" s="274" t="str">
        <f>IF(ISBLANK('BudCom Expense worksheet'!I141),"",('BudCom Expense worksheet'!I141))</f>
        <v/>
      </c>
      <c r="I138" s="275" t="str">
        <f>IF(ISBLANK('BudCom Expense worksheet'!J141),"",('BudCom Expense worksheet'!J141))</f>
        <v/>
      </c>
      <c r="J138" s="273" t="str">
        <f>IF(ISBLANK('BudCom Expense worksheet'!K141),"",('BudCom Expense worksheet'!K141))</f>
        <v/>
      </c>
      <c r="K138" s="273" t="str">
        <f>IF(ISBLANK('BudCom Expense worksheet'!L141),"",('BudCom Expense worksheet'!L141))</f>
        <v/>
      </c>
      <c r="L138" s="273" t="str">
        <f>IF(ISBLANK('BudCom Expense worksheet'!M141),"",('BudCom Expense worksheet'!M141))</f>
        <v/>
      </c>
      <c r="M138" s="273" t="str">
        <f>IF(ISBLANK('BudCom Expense worksheet'!N141),"",('BudCom Expense worksheet'!N141))</f>
        <v/>
      </c>
      <c r="N138" s="254">
        <f>IF(ISBLANK('BudCom Expense worksheet'!O141),"",('BudCom Expense worksheet'!O141))</f>
        <v>44166</v>
      </c>
      <c r="O138" s="273" t="str">
        <f>IF(ISBLANK('BudCom Expense worksheet'!P141),"",('BudCom Expense worksheet'!P141))</f>
        <v/>
      </c>
      <c r="P138" s="273" t="str">
        <f>IF(ISBLANK('BudCom Expense worksheet'!Q141),"",('BudCom Expense worksheet'!Q141))</f>
        <v/>
      </c>
    </row>
    <row r="139" spans="1:16" hidden="1" x14ac:dyDescent="0.25">
      <c r="A139" s="249"/>
      <c r="B139" s="249"/>
      <c r="C139" s="281" t="s">
        <v>688</v>
      </c>
      <c r="D139" s="249"/>
      <c r="E139" s="283">
        <f>IF(ISBLANK('BudCom Expense worksheet'!F142),"",('BudCom Expense worksheet'!F142))</f>
        <v>24000</v>
      </c>
      <c r="F139" s="284">
        <f>IF(ISBLANK('BudCom Expense worksheet'!G142),"",('BudCom Expense worksheet'!G142))</f>
        <v>24000</v>
      </c>
      <c r="G139" s="273">
        <f>IF(ISBLANK('BudCom Expense worksheet'!H142),"",('BudCom Expense worksheet'!H142))</f>
        <v>24480</v>
      </c>
      <c r="H139" s="274">
        <f>IF(ISBLANK('BudCom Expense worksheet'!I142),"",('BudCom Expense worksheet'!I142))</f>
        <v>480</v>
      </c>
      <c r="I139" s="275">
        <f>IF(ISBLANK('BudCom Expense worksheet'!J142),"",('BudCom Expense worksheet'!J142))</f>
        <v>0.98039215686274506</v>
      </c>
      <c r="J139" s="273">
        <f>IF(ISBLANK('BudCom Expense worksheet'!K142),"",('BudCom Expense worksheet'!K142))</f>
        <v>27000</v>
      </c>
      <c r="K139" s="273">
        <f>IF(ISBLANK('BudCom Expense worksheet'!L142),"",('BudCom Expense worksheet'!L142))</f>
        <v>27000</v>
      </c>
      <c r="L139" s="273">
        <f>IF(ISBLANK('BudCom Expense worksheet'!M142),"",('BudCom Expense worksheet'!M142))</f>
        <v>0</v>
      </c>
      <c r="M139" s="273">
        <f>IF(ISBLANK('BudCom Expense worksheet'!N142),"",('BudCom Expense worksheet'!N142))</f>
        <v>27000</v>
      </c>
      <c r="N139" s="254">
        <f>IF(ISBLANK('BudCom Expense worksheet'!O142),"",('BudCom Expense worksheet'!O142))</f>
        <v>44166</v>
      </c>
      <c r="O139" s="273">
        <f>IF(ISBLANK('BudCom Expense worksheet'!P142),"",('BudCom Expense worksheet'!P142))</f>
        <v>0</v>
      </c>
      <c r="P139" s="273">
        <f>IF(ISBLANK('BudCom Expense worksheet'!Q142),"",('BudCom Expense worksheet'!Q142))</f>
        <v>27000</v>
      </c>
    </row>
    <row r="140" spans="1:16" hidden="1" x14ac:dyDescent="0.25">
      <c r="A140" s="249"/>
      <c r="B140" s="249"/>
      <c r="C140" s="281" t="s">
        <v>689</v>
      </c>
      <c r="D140" s="249"/>
      <c r="E140" s="301">
        <f>IF(ISBLANK('BudCom Expense worksheet'!F143),"",('BudCom Expense worksheet'!F143))</f>
        <v>0</v>
      </c>
      <c r="F140" s="302">
        <f>IF(ISBLANK('BudCom Expense worksheet'!G143),"",('BudCom Expense worksheet'!G143))</f>
        <v>20</v>
      </c>
      <c r="G140" s="273">
        <f>IF(ISBLANK('BudCom Expense worksheet'!H143),"",('BudCom Expense worksheet'!H143))</f>
        <v>20</v>
      </c>
      <c r="H140" s="274">
        <f>IF(ISBLANK('BudCom Expense worksheet'!I143),"",('BudCom Expense worksheet'!I143))</f>
        <v>0</v>
      </c>
      <c r="I140" s="275">
        <f>IF(ISBLANK('BudCom Expense worksheet'!J143),"",('BudCom Expense worksheet'!J143))</f>
        <v>1</v>
      </c>
      <c r="J140" s="273">
        <f>IF(ISBLANK('BudCom Expense worksheet'!K143),"",('BudCom Expense worksheet'!K143))</f>
        <v>0</v>
      </c>
      <c r="K140" s="273">
        <f>IF(ISBLANK('BudCom Expense worksheet'!L143),"",('BudCom Expense worksheet'!L143))</f>
        <v>0</v>
      </c>
      <c r="L140" s="273">
        <f>IF(ISBLANK('BudCom Expense worksheet'!M143),"",('BudCom Expense worksheet'!M143))</f>
        <v>0</v>
      </c>
      <c r="M140" s="273">
        <f>IF(ISBLANK('BudCom Expense worksheet'!N143),"",('BudCom Expense worksheet'!N143))</f>
        <v>0</v>
      </c>
      <c r="N140" s="254">
        <f>IF(ISBLANK('BudCom Expense worksheet'!O143),"",('BudCom Expense worksheet'!O143))</f>
        <v>44166</v>
      </c>
      <c r="O140" s="273">
        <f>IF(ISBLANK('BudCom Expense worksheet'!P143),"",('BudCom Expense worksheet'!P143))</f>
        <v>0</v>
      </c>
      <c r="P140" s="273">
        <f>IF(ISBLANK('BudCom Expense worksheet'!Q143),"",('BudCom Expense worksheet'!Q143))</f>
        <v>0</v>
      </c>
    </row>
    <row r="141" spans="1:16" ht="13.5" hidden="1" thickBot="1" x14ac:dyDescent="0.3">
      <c r="A141" s="249"/>
      <c r="B141" s="249" t="s">
        <v>690</v>
      </c>
      <c r="C141" s="249"/>
      <c r="D141" s="249"/>
      <c r="E141" s="307">
        <f>IF(ISBLANK('BudCom Expense worksheet'!F144),"",('BudCom Expense worksheet'!F144))</f>
        <v>24000</v>
      </c>
      <c r="F141" s="308">
        <f>IF(ISBLANK('BudCom Expense worksheet'!G144),"",('BudCom Expense worksheet'!G144))</f>
        <v>24020</v>
      </c>
      <c r="G141" s="309">
        <f>IF(ISBLANK('BudCom Expense worksheet'!H144),"",('BudCom Expense worksheet'!H144))</f>
        <v>24500</v>
      </c>
      <c r="H141" s="292">
        <f>IF(ISBLANK('BudCom Expense worksheet'!I144),"",('BudCom Expense worksheet'!I144))</f>
        <v>480</v>
      </c>
      <c r="I141" s="293">
        <f>IF(ISBLANK('BudCom Expense worksheet'!J144),"",('BudCom Expense worksheet'!J144))</f>
        <v>0.98040816326530611</v>
      </c>
      <c r="J141" s="319">
        <f>IF(ISBLANK('BudCom Expense worksheet'!K144),"",('BudCom Expense worksheet'!K144))</f>
        <v>27000</v>
      </c>
      <c r="K141" s="319">
        <f>IF(ISBLANK('BudCom Expense worksheet'!L144),"",('BudCom Expense worksheet'!L144))</f>
        <v>27000</v>
      </c>
      <c r="L141" s="273">
        <f>IF(ISBLANK('BudCom Expense worksheet'!M144),"",('BudCom Expense worksheet'!M144))</f>
        <v>0</v>
      </c>
      <c r="M141" s="319">
        <f>IF(ISBLANK('BudCom Expense worksheet'!N144),"",('BudCom Expense worksheet'!N144))</f>
        <v>27000</v>
      </c>
      <c r="N141" s="254">
        <f>IF(ISBLANK('BudCom Expense worksheet'!O144),"",('BudCom Expense worksheet'!O144))</f>
        <v>44166</v>
      </c>
      <c r="O141" s="319">
        <f>IF(ISBLANK('BudCom Expense worksheet'!P144),"",('BudCom Expense worksheet'!P144))</f>
        <v>0</v>
      </c>
      <c r="P141" s="319">
        <f>IF(ISBLANK('BudCom Expense worksheet'!Q144),"",('BudCom Expense worksheet'!Q144))</f>
        <v>27000</v>
      </c>
    </row>
    <row r="142" spans="1:16" s="277" customFormat="1" ht="14.25" thickTop="1" thickBot="1" x14ac:dyDescent="0.3">
      <c r="A142" s="249" t="s">
        <v>691</v>
      </c>
      <c r="B142" s="249"/>
      <c r="C142" s="249"/>
      <c r="D142" s="249"/>
      <c r="E142" s="295">
        <f>IF(ISBLANK('BudCom Expense worksheet'!F145),"",('BudCom Expense worksheet'!F145))</f>
        <v>24000</v>
      </c>
      <c r="F142" s="296">
        <f>IF(ISBLANK('BudCom Expense worksheet'!G145),"",('BudCom Expense worksheet'!G145))</f>
        <v>24020</v>
      </c>
      <c r="G142" s="297">
        <f>IF(ISBLANK('BudCom Expense worksheet'!H145),"",('BudCom Expense worksheet'!H145))</f>
        <v>24500</v>
      </c>
      <c r="H142" s="274">
        <f>IF(ISBLANK('BudCom Expense worksheet'!I145),"",('BudCom Expense worksheet'!I145))</f>
        <v>480</v>
      </c>
      <c r="I142" s="275">
        <f>IF(ISBLANK('BudCom Expense worksheet'!J145),"",('BudCom Expense worksheet'!J145))</f>
        <v>0.98040816326530611</v>
      </c>
      <c r="J142" s="297">
        <f>IF(ISBLANK('BudCom Expense worksheet'!K145),"",('BudCom Expense worksheet'!K145))</f>
        <v>27000</v>
      </c>
      <c r="K142" s="297">
        <f>IF(ISBLANK('BudCom Expense worksheet'!L145),"",('BudCom Expense worksheet'!L145))</f>
        <v>27000</v>
      </c>
      <c r="L142" s="297">
        <f>IF(ISBLANK('BudCom Expense worksheet'!M145),"",('BudCom Expense worksheet'!M145))</f>
        <v>0</v>
      </c>
      <c r="M142" s="297">
        <f>IF(ISBLANK('BudCom Expense worksheet'!N145),"",('BudCom Expense worksheet'!N145))</f>
        <v>27000</v>
      </c>
      <c r="N142" s="254">
        <f>IF(ISBLANK('BudCom Expense worksheet'!O145),"",('BudCom Expense worksheet'!O145))</f>
        <v>44166</v>
      </c>
      <c r="O142" s="297">
        <f>IF(ISBLANK('BudCom Expense worksheet'!P145),"",('BudCom Expense worksheet'!P145))</f>
        <v>0</v>
      </c>
      <c r="P142" s="297">
        <f>IF(ISBLANK('BudCom Expense worksheet'!Q145),"",('BudCom Expense worksheet'!Q145))</f>
        <v>27000</v>
      </c>
    </row>
    <row r="143" spans="1:16" s="277" customFormat="1" ht="13.5" hidden="1" thickBot="1" x14ac:dyDescent="0.3">
      <c r="A143" s="249"/>
      <c r="B143" s="249"/>
      <c r="C143" s="249"/>
      <c r="D143" s="249"/>
      <c r="E143" s="278" t="str">
        <f>IF(ISBLANK('BudCom Expense worksheet'!F146),"",('BudCom Expense worksheet'!F146))</f>
        <v/>
      </c>
      <c r="F143" s="279" t="str">
        <f>IF(ISBLANK('BudCom Expense worksheet'!G146),"",('BudCom Expense worksheet'!G146))</f>
        <v/>
      </c>
      <c r="G143" s="273" t="str">
        <f>IF(ISBLANK('BudCom Expense worksheet'!H146),"",('BudCom Expense worksheet'!H146))</f>
        <v/>
      </c>
      <c r="H143" s="274" t="str">
        <f>IF(ISBLANK('BudCom Expense worksheet'!I146),"",('BudCom Expense worksheet'!I146))</f>
        <v/>
      </c>
      <c r="I143" s="275" t="str">
        <f>IF(ISBLANK('BudCom Expense worksheet'!J146),"",('BudCom Expense worksheet'!J146))</f>
        <v/>
      </c>
      <c r="J143" s="273" t="str">
        <f>IF(ISBLANK('BudCom Expense worksheet'!K146),"",('BudCom Expense worksheet'!K146))</f>
        <v/>
      </c>
      <c r="K143" s="273" t="str">
        <f>IF(ISBLANK('BudCom Expense worksheet'!L146),"",('BudCom Expense worksheet'!L146))</f>
        <v/>
      </c>
      <c r="L143" s="273" t="str">
        <f>IF(ISBLANK('BudCom Expense worksheet'!M146),"",('BudCom Expense worksheet'!M146))</f>
        <v/>
      </c>
      <c r="M143" s="273" t="str">
        <f>IF(ISBLANK('BudCom Expense worksheet'!N146),"",('BudCom Expense worksheet'!N146))</f>
        <v/>
      </c>
      <c r="N143" s="254" t="str">
        <f>IF(ISBLANK('BudCom Expense worksheet'!O146),"",('BudCom Expense worksheet'!O146))</f>
        <v/>
      </c>
      <c r="O143" s="273" t="str">
        <f>IF(ISBLANK('BudCom Expense worksheet'!P146),"",('BudCom Expense worksheet'!P146))</f>
        <v/>
      </c>
      <c r="P143" s="273" t="str">
        <f>IF(ISBLANK('BudCom Expense worksheet'!Q146),"",('BudCom Expense worksheet'!Q146))</f>
        <v/>
      </c>
    </row>
    <row r="144" spans="1:16" hidden="1" x14ac:dyDescent="0.25">
      <c r="A144" s="249" t="s">
        <v>692</v>
      </c>
      <c r="B144" s="249"/>
      <c r="C144" s="249"/>
      <c r="D144" s="249"/>
      <c r="E144" s="278" t="str">
        <f>IF(ISBLANK('BudCom Expense worksheet'!F147),"",('BudCom Expense worksheet'!F147))</f>
        <v/>
      </c>
      <c r="F144" s="279" t="str">
        <f>IF(ISBLANK('BudCom Expense worksheet'!G147),"",('BudCom Expense worksheet'!G147))</f>
        <v/>
      </c>
      <c r="G144" s="273" t="str">
        <f>IF(ISBLANK('BudCom Expense worksheet'!H147),"",('BudCom Expense worksheet'!H147))</f>
        <v/>
      </c>
      <c r="H144" s="274" t="str">
        <f>IF(ISBLANK('BudCom Expense worksheet'!I147),"",('BudCom Expense worksheet'!I147))</f>
        <v/>
      </c>
      <c r="I144" s="275" t="str">
        <f>IF(ISBLANK('BudCom Expense worksheet'!J147),"",('BudCom Expense worksheet'!J147))</f>
        <v/>
      </c>
      <c r="J144" s="273" t="str">
        <f>IF(ISBLANK('BudCom Expense worksheet'!K147),"",('BudCom Expense worksheet'!K147))</f>
        <v/>
      </c>
      <c r="K144" s="273" t="str">
        <f>IF(ISBLANK('BudCom Expense worksheet'!L147),"",('BudCom Expense worksheet'!L147))</f>
        <v/>
      </c>
      <c r="L144" s="273" t="str">
        <f>IF(ISBLANK('BudCom Expense worksheet'!M147),"",('BudCom Expense worksheet'!M147))</f>
        <v/>
      </c>
      <c r="M144" s="273" t="str">
        <f>IF(ISBLANK('BudCom Expense worksheet'!N147),"",('BudCom Expense worksheet'!N147))</f>
        <v/>
      </c>
      <c r="N144" s="254">
        <f>IF(ISBLANK('BudCom Expense worksheet'!O147),"",('BudCom Expense worksheet'!O147))</f>
        <v>44194</v>
      </c>
      <c r="O144" s="273" t="str">
        <f>IF(ISBLANK('BudCom Expense worksheet'!P147),"",('BudCom Expense worksheet'!P147))</f>
        <v/>
      </c>
      <c r="P144" s="273" t="str">
        <f>IF(ISBLANK('BudCom Expense worksheet'!Q147),"",('BudCom Expense worksheet'!Q147))</f>
        <v/>
      </c>
    </row>
    <row r="145" spans="1:16" hidden="1" x14ac:dyDescent="0.25">
      <c r="A145" s="249"/>
      <c r="B145" s="249" t="s">
        <v>693</v>
      </c>
      <c r="C145" s="249"/>
      <c r="D145" s="249"/>
      <c r="E145" s="278" t="str">
        <f>IF(ISBLANK('BudCom Expense worksheet'!F148),"",('BudCom Expense worksheet'!F148))</f>
        <v/>
      </c>
      <c r="F145" s="279" t="str">
        <f>IF(ISBLANK('BudCom Expense worksheet'!G148),"",('BudCom Expense worksheet'!G148))</f>
        <v/>
      </c>
      <c r="G145" s="273" t="str">
        <f>IF(ISBLANK('BudCom Expense worksheet'!H148),"",('BudCom Expense worksheet'!H148))</f>
        <v/>
      </c>
      <c r="H145" s="274" t="str">
        <f>IF(ISBLANK('BudCom Expense worksheet'!I148),"",('BudCom Expense worksheet'!I148))</f>
        <v/>
      </c>
      <c r="I145" s="275" t="str">
        <f>IF(ISBLANK('BudCom Expense worksheet'!J148),"",('BudCom Expense worksheet'!J148))</f>
        <v/>
      </c>
      <c r="J145" s="273" t="str">
        <f>IF(ISBLANK('BudCom Expense worksheet'!K148),"",('BudCom Expense worksheet'!K148))</f>
        <v/>
      </c>
      <c r="K145" s="273" t="str">
        <f>IF(ISBLANK('BudCom Expense worksheet'!L148),"",('BudCom Expense worksheet'!L148))</f>
        <v/>
      </c>
      <c r="L145" s="273" t="str">
        <f>IF(ISBLANK('BudCom Expense worksheet'!M148),"",('BudCom Expense worksheet'!M148))</f>
        <v/>
      </c>
      <c r="M145" s="273" t="str">
        <f>IF(ISBLANK('BudCom Expense worksheet'!N148),"",('BudCom Expense worksheet'!N148))</f>
        <v/>
      </c>
      <c r="N145" s="254">
        <f>IF(ISBLANK('BudCom Expense worksheet'!O148),"",('BudCom Expense worksheet'!O148))</f>
        <v>44194</v>
      </c>
      <c r="O145" s="273" t="str">
        <f>IF(ISBLANK('BudCom Expense worksheet'!P148),"",('BudCom Expense worksheet'!P148))</f>
        <v/>
      </c>
      <c r="P145" s="273" t="str">
        <f>IF(ISBLANK('BudCom Expense worksheet'!Q148),"",('BudCom Expense worksheet'!Q148))</f>
        <v/>
      </c>
    </row>
    <row r="146" spans="1:16" hidden="1" x14ac:dyDescent="0.25">
      <c r="A146" s="249"/>
      <c r="B146" s="249"/>
      <c r="C146" s="281" t="s">
        <v>694</v>
      </c>
      <c r="D146" s="249"/>
      <c r="E146" s="283">
        <f>IF(ISBLANK('BudCom Expense worksheet'!F149),"",('BudCom Expense worksheet'!F149))</f>
        <v>63736.91</v>
      </c>
      <c r="F146" s="284">
        <f>IF(ISBLANK('BudCom Expense worksheet'!G149),"",('BudCom Expense worksheet'!G149))</f>
        <v>32346.2</v>
      </c>
      <c r="G146" s="273">
        <f>IF(ISBLANK('BudCom Expense worksheet'!H149),"",('BudCom Expense worksheet'!H149))</f>
        <v>59500</v>
      </c>
      <c r="H146" s="274">
        <f>IF(ISBLANK('BudCom Expense worksheet'!I149),"",('BudCom Expense worksheet'!I149))</f>
        <v>27153.8</v>
      </c>
      <c r="I146" s="275">
        <f>IF(ISBLANK('BudCom Expense worksheet'!J149),"",('BudCom Expense worksheet'!J149))</f>
        <v>0.54363361344537819</v>
      </c>
      <c r="J146" s="273">
        <f>IF(ISBLANK('BudCom Expense worksheet'!K149),"",('BudCom Expense worksheet'!K149))</f>
        <v>59500</v>
      </c>
      <c r="K146" s="273">
        <f>IF(ISBLANK('BudCom Expense worksheet'!L149),"",('BudCom Expense worksheet'!L149))</f>
        <v>59500</v>
      </c>
      <c r="L146" s="273">
        <f>IF(ISBLANK('BudCom Expense worksheet'!M149),"",('BudCom Expense worksheet'!M149))</f>
        <v>0</v>
      </c>
      <c r="M146" s="273">
        <f>IF(ISBLANK('BudCom Expense worksheet'!N149),"",('BudCom Expense worksheet'!N149))</f>
        <v>45000</v>
      </c>
      <c r="N146" s="254">
        <f>IF(ISBLANK('BudCom Expense worksheet'!O149),"",('BudCom Expense worksheet'!O149))</f>
        <v>44194</v>
      </c>
      <c r="O146" s="273">
        <f>IF(ISBLANK('BudCom Expense worksheet'!P149),"",('BudCom Expense worksheet'!P149))</f>
        <v>14500</v>
      </c>
      <c r="P146" s="273">
        <f>IF(ISBLANK('BudCom Expense worksheet'!Q149),"",('BudCom Expense worksheet'!Q149))</f>
        <v>45000</v>
      </c>
    </row>
    <row r="147" spans="1:16" hidden="1" x14ac:dyDescent="0.25">
      <c r="A147" s="249"/>
      <c r="B147" s="249"/>
      <c r="C147" s="281" t="s">
        <v>695</v>
      </c>
      <c r="D147" s="249"/>
      <c r="E147" s="301">
        <f>IF(ISBLANK('BudCom Expense worksheet'!F150),"",('BudCom Expense worksheet'!F150))</f>
        <v>781.86</v>
      </c>
      <c r="F147" s="302">
        <f>IF(ISBLANK('BudCom Expense worksheet'!G150),"",('BudCom Expense worksheet'!G150))</f>
        <v>627.83000000000004</v>
      </c>
      <c r="G147" s="273">
        <f>IF(ISBLANK('BudCom Expense worksheet'!H150),"",('BudCom Expense worksheet'!H150))</f>
        <v>500</v>
      </c>
      <c r="H147" s="274">
        <f>IF(ISBLANK('BudCom Expense worksheet'!I150),"",('BudCom Expense worksheet'!I150))</f>
        <v>-127.83000000000004</v>
      </c>
      <c r="I147" s="275">
        <f>IF(ISBLANK('BudCom Expense worksheet'!J150),"",('BudCom Expense worksheet'!J150))</f>
        <v>1.25566</v>
      </c>
      <c r="J147" s="273">
        <f>IF(ISBLANK('BudCom Expense worksheet'!K150),"",('BudCom Expense worksheet'!K150))</f>
        <v>500</v>
      </c>
      <c r="K147" s="273">
        <f>IF(ISBLANK('BudCom Expense worksheet'!L150),"",('BudCom Expense worksheet'!L150))</f>
        <v>500</v>
      </c>
      <c r="L147" s="273">
        <f>IF(ISBLANK('BudCom Expense worksheet'!M150),"",('BudCom Expense worksheet'!M150))</f>
        <v>0</v>
      </c>
      <c r="M147" s="273">
        <f>IF(ISBLANK('BudCom Expense worksheet'!N150),"",('BudCom Expense worksheet'!N150))</f>
        <v>500</v>
      </c>
      <c r="N147" s="254">
        <f>IF(ISBLANK('BudCom Expense worksheet'!O150),"",('BudCom Expense worksheet'!O150))</f>
        <v>44194</v>
      </c>
      <c r="O147" s="273">
        <f>IF(ISBLANK('BudCom Expense worksheet'!P150),"",('BudCom Expense worksheet'!P150))</f>
        <v>0</v>
      </c>
      <c r="P147" s="273">
        <f>IF(ISBLANK('BudCom Expense worksheet'!Q150),"",('BudCom Expense worksheet'!Q150))</f>
        <v>500</v>
      </c>
    </row>
    <row r="148" spans="1:16" hidden="1" x14ac:dyDescent="0.25">
      <c r="A148" s="249"/>
      <c r="B148" s="249" t="s">
        <v>696</v>
      </c>
      <c r="C148" s="249"/>
      <c r="D148" s="249"/>
      <c r="E148" s="263">
        <f>IF(ISBLANK('BudCom Expense worksheet'!F151),"",('BudCom Expense worksheet'!F151))</f>
        <v>64518.770000000004</v>
      </c>
      <c r="F148" s="264">
        <f>IF(ISBLANK('BudCom Expense worksheet'!G151),"",('BudCom Expense worksheet'!G151))</f>
        <v>32974.03</v>
      </c>
      <c r="G148" s="265">
        <f>IF(ISBLANK('BudCom Expense worksheet'!H151),"",('BudCom Expense worksheet'!H151))</f>
        <v>60000</v>
      </c>
      <c r="H148" s="266">
        <f>IF(ISBLANK('BudCom Expense worksheet'!I151),"",('BudCom Expense worksheet'!I151))</f>
        <v>27025.97</v>
      </c>
      <c r="I148" s="267">
        <f>IF(ISBLANK('BudCom Expense worksheet'!J151),"",('BudCom Expense worksheet'!J151))</f>
        <v>0.54956716666666661</v>
      </c>
      <c r="J148" s="273">
        <f>IF(ISBLANK('BudCom Expense worksheet'!K151),"",('BudCom Expense worksheet'!K151))</f>
        <v>60000</v>
      </c>
      <c r="K148" s="273">
        <f>IF(ISBLANK('BudCom Expense worksheet'!L151),"",('BudCom Expense worksheet'!L151))</f>
        <v>60000</v>
      </c>
      <c r="L148" s="273">
        <f>IF(ISBLANK('BudCom Expense worksheet'!M151),"",('BudCom Expense worksheet'!M151))</f>
        <v>0</v>
      </c>
      <c r="M148" s="273">
        <f>IF(ISBLANK('BudCom Expense worksheet'!N151),"",('BudCom Expense worksheet'!N151))</f>
        <v>45500</v>
      </c>
      <c r="N148" s="254">
        <f>IF(ISBLANK('BudCom Expense worksheet'!O151),"",('BudCom Expense worksheet'!O151))</f>
        <v>44194</v>
      </c>
      <c r="O148" s="273">
        <f>IF(ISBLANK('BudCom Expense worksheet'!P151),"",('BudCom Expense worksheet'!P151))</f>
        <v>14500</v>
      </c>
      <c r="P148" s="273">
        <f>IF(ISBLANK('BudCom Expense worksheet'!Q151),"",('BudCom Expense worksheet'!Q151))</f>
        <v>45500</v>
      </c>
    </row>
    <row r="149" spans="1:16" hidden="1" x14ac:dyDescent="0.25">
      <c r="A149" s="249"/>
      <c r="B149" s="249" t="s">
        <v>697</v>
      </c>
      <c r="C149" s="249"/>
      <c r="D149" s="249"/>
      <c r="E149" s="278" t="str">
        <f>IF(ISBLANK('BudCom Expense worksheet'!F152),"",('BudCom Expense worksheet'!F152))</f>
        <v/>
      </c>
      <c r="F149" s="279" t="str">
        <f>IF(ISBLANK('BudCom Expense worksheet'!G152),"",('BudCom Expense worksheet'!G152))</f>
        <v/>
      </c>
      <c r="G149" s="273" t="str">
        <f>IF(ISBLANK('BudCom Expense worksheet'!H152),"",('BudCom Expense worksheet'!H152))</f>
        <v/>
      </c>
      <c r="H149" s="274" t="str">
        <f>IF(ISBLANK('BudCom Expense worksheet'!I152),"",('BudCom Expense worksheet'!I152))</f>
        <v/>
      </c>
      <c r="I149" s="275" t="str">
        <f>IF(ISBLANK('BudCom Expense worksheet'!J152),"",('BudCom Expense worksheet'!J152))</f>
        <v/>
      </c>
      <c r="J149" s="273" t="str">
        <f>IF(ISBLANK('BudCom Expense worksheet'!K152),"",('BudCom Expense worksheet'!K152))</f>
        <v/>
      </c>
      <c r="K149" s="273" t="str">
        <f>IF(ISBLANK('BudCom Expense worksheet'!L152),"",('BudCom Expense worksheet'!L152))</f>
        <v/>
      </c>
      <c r="L149" s="273" t="str">
        <f>IF(ISBLANK('BudCom Expense worksheet'!M152),"",('BudCom Expense worksheet'!M152))</f>
        <v/>
      </c>
      <c r="M149" s="273" t="str">
        <f>IF(ISBLANK('BudCom Expense worksheet'!N152),"",('BudCom Expense worksheet'!N152))</f>
        <v/>
      </c>
      <c r="N149" s="254" t="str">
        <f>IF(ISBLANK('BudCom Expense worksheet'!O152),"",('BudCom Expense worksheet'!O152))</f>
        <v/>
      </c>
      <c r="O149" s="273" t="str">
        <f>IF(ISBLANK('BudCom Expense worksheet'!P152),"",('BudCom Expense worksheet'!P152))</f>
        <v/>
      </c>
      <c r="P149" s="273" t="str">
        <f>IF(ISBLANK('BudCom Expense worksheet'!Q152),"",('BudCom Expense worksheet'!Q152))</f>
        <v/>
      </c>
    </row>
    <row r="150" spans="1:16" hidden="1" x14ac:dyDescent="0.25">
      <c r="A150" s="249"/>
      <c r="B150" s="249"/>
      <c r="C150" s="281" t="s">
        <v>698</v>
      </c>
      <c r="D150" s="249"/>
      <c r="E150" s="310">
        <f>IF(ISBLANK('BudCom Expense worksheet'!F153),"",('BudCom Expense worksheet'!F153))</f>
        <v>0</v>
      </c>
      <c r="F150" s="291">
        <f>IF(ISBLANK('BudCom Expense worksheet'!G153),"",('BudCom Expense worksheet'!G153))</f>
        <v>0</v>
      </c>
      <c r="G150" s="291">
        <f>IF(ISBLANK('BudCom Expense worksheet'!H153),"",('BudCom Expense worksheet'!H153))</f>
        <v>0</v>
      </c>
      <c r="H150" s="274">
        <f>IF(ISBLANK('BudCom Expense worksheet'!I153),"",('BudCom Expense worksheet'!I153))</f>
        <v>0</v>
      </c>
      <c r="I150" s="275" t="str">
        <f>IF(ISBLANK('BudCom Expense worksheet'!J153),"",('BudCom Expense worksheet'!J153))</f>
        <v>---</v>
      </c>
      <c r="J150" s="273">
        <f>IF(ISBLANK('BudCom Expense worksheet'!K153),"",('BudCom Expense worksheet'!K153))</f>
        <v>0</v>
      </c>
      <c r="K150" s="273">
        <f>IF(ISBLANK('BudCom Expense worksheet'!L153),"",('BudCom Expense worksheet'!L153))</f>
        <v>0</v>
      </c>
      <c r="L150" s="273">
        <f>IF(ISBLANK('BudCom Expense worksheet'!M153),"",('BudCom Expense worksheet'!M153))</f>
        <v>0</v>
      </c>
      <c r="M150" s="273">
        <f>IF(ISBLANK('BudCom Expense worksheet'!N153),"",('BudCom Expense worksheet'!N153))</f>
        <v>0</v>
      </c>
      <c r="N150" s="254" t="str">
        <f>IF(ISBLANK('BudCom Expense worksheet'!O153),"",('BudCom Expense worksheet'!O153))</f>
        <v/>
      </c>
      <c r="O150" s="273" t="str">
        <f>IF(ISBLANK('BudCom Expense worksheet'!P153),"",('BudCom Expense worksheet'!P153))</f>
        <v/>
      </c>
      <c r="P150" s="273">
        <f>IF(ISBLANK('BudCom Expense worksheet'!Q153),"",('BudCom Expense worksheet'!Q153))</f>
        <v>0</v>
      </c>
    </row>
    <row r="151" spans="1:16" ht="13.5" hidden="1" thickBot="1" x14ac:dyDescent="0.3">
      <c r="A151" s="249"/>
      <c r="B151" s="249" t="s">
        <v>699</v>
      </c>
      <c r="C151" s="249"/>
      <c r="D151" s="249"/>
      <c r="E151" s="311">
        <f>IF(ISBLANK('BudCom Expense worksheet'!F154),"",('BudCom Expense worksheet'!F154))</f>
        <v>0</v>
      </c>
      <c r="F151" s="309">
        <f>IF(ISBLANK('BudCom Expense worksheet'!G154),"",('BudCom Expense worksheet'!G154))</f>
        <v>0</v>
      </c>
      <c r="G151" s="309">
        <f>IF(ISBLANK('BudCom Expense worksheet'!H154),"",('BudCom Expense worksheet'!H154))</f>
        <v>0</v>
      </c>
      <c r="H151" s="292">
        <f>IF(ISBLANK('BudCom Expense worksheet'!I154),"",('BudCom Expense worksheet'!I154))</f>
        <v>0</v>
      </c>
      <c r="I151" s="293" t="str">
        <f>IF(ISBLANK('BudCom Expense worksheet'!J154),"",('BudCom Expense worksheet'!J154))</f>
        <v>---</v>
      </c>
      <c r="J151" s="319">
        <f>IF(ISBLANK('BudCom Expense worksheet'!K154),"",('BudCom Expense worksheet'!K154))</f>
        <v>0</v>
      </c>
      <c r="K151" s="319">
        <f>IF(ISBLANK('BudCom Expense worksheet'!L154),"",('BudCom Expense worksheet'!L154))</f>
        <v>0</v>
      </c>
      <c r="L151" s="273">
        <f>IF(ISBLANK('BudCom Expense worksheet'!M154),"",('BudCom Expense worksheet'!M154))</f>
        <v>0</v>
      </c>
      <c r="M151" s="319">
        <f>IF(ISBLANK('BudCom Expense worksheet'!N154),"",('BudCom Expense worksheet'!N154))</f>
        <v>0</v>
      </c>
      <c r="N151" s="254" t="str">
        <f>IF(ISBLANK('BudCom Expense worksheet'!O154),"",('BudCom Expense worksheet'!O154))</f>
        <v/>
      </c>
      <c r="O151" s="319">
        <f>IF(ISBLANK('BudCom Expense worksheet'!P154),"",('BudCom Expense worksheet'!P154))</f>
        <v>0</v>
      </c>
      <c r="P151" s="319">
        <f>IF(ISBLANK('BudCom Expense worksheet'!Q154),"",('BudCom Expense worksheet'!Q154))</f>
        <v>0</v>
      </c>
    </row>
    <row r="152" spans="1:16" ht="14.25" thickTop="1" thickBot="1" x14ac:dyDescent="0.3">
      <c r="A152" s="249" t="s">
        <v>700</v>
      </c>
      <c r="B152" s="249"/>
      <c r="C152" s="249"/>
      <c r="D152" s="249"/>
      <c r="E152" s="295">
        <f>IF(ISBLANK('BudCom Expense worksheet'!F155),"",('BudCom Expense worksheet'!F155))</f>
        <v>64518.770000000004</v>
      </c>
      <c r="F152" s="296">
        <f>IF(ISBLANK('BudCom Expense worksheet'!G155),"",('BudCom Expense worksheet'!G155))</f>
        <v>32974.03</v>
      </c>
      <c r="G152" s="297">
        <f>IF(ISBLANK('BudCom Expense worksheet'!H155),"",('BudCom Expense worksheet'!H155))</f>
        <v>60000</v>
      </c>
      <c r="H152" s="274">
        <f>IF(ISBLANK('BudCom Expense worksheet'!I155),"",('BudCom Expense worksheet'!I155))</f>
        <v>27025.97</v>
      </c>
      <c r="I152" s="275">
        <f>IF(ISBLANK('BudCom Expense worksheet'!J155),"",('BudCom Expense worksheet'!J155))</f>
        <v>0.54956716666666661</v>
      </c>
      <c r="J152" s="297">
        <f>IF(ISBLANK('BudCom Expense worksheet'!K155),"",('BudCom Expense worksheet'!K155))</f>
        <v>60000</v>
      </c>
      <c r="K152" s="297">
        <f>IF(ISBLANK('BudCom Expense worksheet'!L155),"",('BudCom Expense worksheet'!L155))</f>
        <v>60000</v>
      </c>
      <c r="L152" s="297">
        <f>IF(ISBLANK('BudCom Expense worksheet'!M155),"",('BudCom Expense worksheet'!M155))</f>
        <v>0</v>
      </c>
      <c r="M152" s="297">
        <f>IF(ISBLANK('BudCom Expense worksheet'!N155),"",('BudCom Expense worksheet'!N155))</f>
        <v>45500</v>
      </c>
      <c r="N152" s="254">
        <f>IF(ISBLANK('BudCom Expense worksheet'!O155),"",('BudCom Expense worksheet'!O155))</f>
        <v>44194</v>
      </c>
      <c r="O152" s="297">
        <f>IF(ISBLANK('BudCom Expense worksheet'!P155),"",('BudCom Expense worksheet'!P155))</f>
        <v>14500</v>
      </c>
      <c r="P152" s="297">
        <f>IF(ISBLANK('BudCom Expense worksheet'!Q155),"",('BudCom Expense worksheet'!Q155))</f>
        <v>45500</v>
      </c>
    </row>
    <row r="153" spans="1:16" ht="13.5" hidden="1" thickBot="1" x14ac:dyDescent="0.3">
      <c r="A153" s="249"/>
      <c r="B153" s="249"/>
      <c r="C153" s="249"/>
      <c r="D153" s="249"/>
      <c r="E153" s="278" t="str">
        <f>IF(ISBLANK('BudCom Expense worksheet'!F156),"",('BudCom Expense worksheet'!F156))</f>
        <v/>
      </c>
      <c r="F153" s="279" t="str">
        <f>IF(ISBLANK('BudCom Expense worksheet'!G156),"",('BudCom Expense worksheet'!G156))</f>
        <v/>
      </c>
      <c r="G153" s="273" t="str">
        <f>IF(ISBLANK('BudCom Expense worksheet'!H156),"",('BudCom Expense worksheet'!H156))</f>
        <v/>
      </c>
      <c r="H153" s="274" t="str">
        <f>IF(ISBLANK('BudCom Expense worksheet'!I156),"",('BudCom Expense worksheet'!I156))</f>
        <v/>
      </c>
      <c r="I153" s="275" t="str">
        <f>IF(ISBLANK('BudCom Expense worksheet'!J156),"",('BudCom Expense worksheet'!J156))</f>
        <v/>
      </c>
      <c r="J153" s="273" t="str">
        <f>IF(ISBLANK('BudCom Expense worksheet'!K156),"",('BudCom Expense worksheet'!K156))</f>
        <v/>
      </c>
      <c r="K153" s="273" t="str">
        <f>IF(ISBLANK('BudCom Expense worksheet'!L156),"",('BudCom Expense worksheet'!L156))</f>
        <v/>
      </c>
      <c r="L153" s="273" t="str">
        <f>IF(ISBLANK('BudCom Expense worksheet'!M156),"",('BudCom Expense worksheet'!M156))</f>
        <v/>
      </c>
      <c r="M153" s="273" t="str">
        <f>IF(ISBLANK('BudCom Expense worksheet'!N156),"",('BudCom Expense worksheet'!N156))</f>
        <v/>
      </c>
      <c r="N153" s="254" t="str">
        <f>IF(ISBLANK('BudCom Expense worksheet'!O156),"",('BudCom Expense worksheet'!O156))</f>
        <v/>
      </c>
      <c r="O153" s="273" t="str">
        <f>IF(ISBLANK('BudCom Expense worksheet'!P156),"",('BudCom Expense worksheet'!P156))</f>
        <v/>
      </c>
      <c r="P153" s="273" t="str">
        <f>IF(ISBLANK('BudCom Expense worksheet'!Q156),"",('BudCom Expense worksheet'!Q156))</f>
        <v/>
      </c>
    </row>
    <row r="154" spans="1:16" hidden="1" x14ac:dyDescent="0.25">
      <c r="A154" s="249" t="s">
        <v>701</v>
      </c>
      <c r="B154" s="249"/>
      <c r="C154" s="249"/>
      <c r="D154" s="249"/>
      <c r="E154" s="278" t="str">
        <f>IF(ISBLANK('BudCom Expense worksheet'!F157),"",('BudCom Expense worksheet'!F157))</f>
        <v/>
      </c>
      <c r="F154" s="279" t="str">
        <f>IF(ISBLANK('BudCom Expense worksheet'!G157),"",('BudCom Expense worksheet'!G157))</f>
        <v/>
      </c>
      <c r="G154" s="273" t="str">
        <f>IF(ISBLANK('BudCom Expense worksheet'!H157),"",('BudCom Expense worksheet'!H157))</f>
        <v/>
      </c>
      <c r="H154" s="274" t="str">
        <f>IF(ISBLANK('BudCom Expense worksheet'!I157),"",('BudCom Expense worksheet'!I157))</f>
        <v/>
      </c>
      <c r="I154" s="275" t="str">
        <f>IF(ISBLANK('BudCom Expense worksheet'!J157),"",('BudCom Expense worksheet'!J157))</f>
        <v/>
      </c>
      <c r="J154" s="273" t="str">
        <f>IF(ISBLANK('BudCom Expense worksheet'!K157),"",('BudCom Expense worksheet'!K157))</f>
        <v/>
      </c>
      <c r="K154" s="273" t="str">
        <f>IF(ISBLANK('BudCom Expense worksheet'!L157),"",('BudCom Expense worksheet'!L157))</f>
        <v/>
      </c>
      <c r="L154" s="273" t="str">
        <f>IF(ISBLANK('BudCom Expense worksheet'!M157),"",('BudCom Expense worksheet'!M157))</f>
        <v/>
      </c>
      <c r="M154" s="273" t="str">
        <f>IF(ISBLANK('BudCom Expense worksheet'!N157),"",('BudCom Expense worksheet'!N157))</f>
        <v/>
      </c>
      <c r="N154" s="254">
        <f>IF(ISBLANK('BudCom Expense worksheet'!O157),"",('BudCom Expense worksheet'!O157))</f>
        <v>44194</v>
      </c>
      <c r="O154" s="273" t="str">
        <f>IF(ISBLANK('BudCom Expense worksheet'!P157),"",('BudCom Expense worksheet'!P157))</f>
        <v/>
      </c>
      <c r="P154" s="273" t="str">
        <f>IF(ISBLANK('BudCom Expense worksheet'!Q157),"",('BudCom Expense worksheet'!Q157))</f>
        <v/>
      </c>
    </row>
    <row r="155" spans="1:16" hidden="1" x14ac:dyDescent="0.25">
      <c r="A155" s="249"/>
      <c r="B155" s="249" t="s">
        <v>702</v>
      </c>
      <c r="C155" s="249"/>
      <c r="D155" s="249"/>
      <c r="E155" s="278" t="str">
        <f>IF(ISBLANK('BudCom Expense worksheet'!F158),"",('BudCom Expense worksheet'!F158))</f>
        <v/>
      </c>
      <c r="F155" s="279" t="str">
        <f>IF(ISBLANK('BudCom Expense worksheet'!G158),"",('BudCom Expense worksheet'!G158))</f>
        <v/>
      </c>
      <c r="G155" s="273" t="str">
        <f>IF(ISBLANK('BudCom Expense worksheet'!H158),"",('BudCom Expense worksheet'!H158))</f>
        <v/>
      </c>
      <c r="H155" s="274" t="str">
        <f>IF(ISBLANK('BudCom Expense worksheet'!I158),"",('BudCom Expense worksheet'!I158))</f>
        <v/>
      </c>
      <c r="I155" s="275" t="str">
        <f>IF(ISBLANK('BudCom Expense worksheet'!J158),"",('BudCom Expense worksheet'!J158))</f>
        <v/>
      </c>
      <c r="J155" s="273" t="str">
        <f>IF(ISBLANK('BudCom Expense worksheet'!K158),"",('BudCom Expense worksheet'!K158))</f>
        <v/>
      </c>
      <c r="K155" s="273" t="str">
        <f>IF(ISBLANK('BudCom Expense worksheet'!L158),"",('BudCom Expense worksheet'!L158))</f>
        <v/>
      </c>
      <c r="L155" s="273" t="str">
        <f>IF(ISBLANK('BudCom Expense worksheet'!M158),"",('BudCom Expense worksheet'!M158))</f>
        <v/>
      </c>
      <c r="M155" s="273" t="str">
        <f>IF(ISBLANK('BudCom Expense worksheet'!N158),"",('BudCom Expense worksheet'!N158))</f>
        <v/>
      </c>
      <c r="N155" s="254">
        <f>IF(ISBLANK('BudCom Expense worksheet'!O158),"",('BudCom Expense worksheet'!O158))</f>
        <v>44194</v>
      </c>
      <c r="O155" s="273" t="str">
        <f>IF(ISBLANK('BudCom Expense worksheet'!P158),"",('BudCom Expense worksheet'!P158))</f>
        <v/>
      </c>
      <c r="P155" s="273" t="str">
        <f>IF(ISBLANK('BudCom Expense worksheet'!Q158),"",('BudCom Expense worksheet'!Q158))</f>
        <v/>
      </c>
    </row>
    <row r="156" spans="1:16" hidden="1" x14ac:dyDescent="0.25">
      <c r="A156" s="249"/>
      <c r="B156" s="249"/>
      <c r="C156" s="281" t="s">
        <v>703</v>
      </c>
      <c r="D156" s="249"/>
      <c r="E156" s="278">
        <f>IF(ISBLANK('BudCom Expense worksheet'!F159),"",('BudCom Expense worksheet'!F159))</f>
        <v>117041.39</v>
      </c>
      <c r="F156" s="279">
        <f>IF(ISBLANK('BudCom Expense worksheet'!G159),"",('BudCom Expense worksheet'!G159))</f>
        <v>152727.48000000001</v>
      </c>
      <c r="G156" s="273">
        <f>IF(ISBLANK('BudCom Expense worksheet'!H159),"",('BudCom Expense worksheet'!H159))</f>
        <v>202023</v>
      </c>
      <c r="H156" s="274">
        <f>IF(ISBLANK('BudCom Expense worksheet'!I159),"",('BudCom Expense worksheet'!I159))</f>
        <v>49295.51999999999</v>
      </c>
      <c r="I156" s="275">
        <f>IF(ISBLANK('BudCom Expense worksheet'!J159),"",('BudCom Expense worksheet'!J159))</f>
        <v>0.75599055553080596</v>
      </c>
      <c r="J156" s="312">
        <f>IF(ISBLANK('BudCom Expense worksheet'!K159),"",('BudCom Expense worksheet'!K159))</f>
        <v>214361</v>
      </c>
      <c r="K156" s="312">
        <f>IF(ISBLANK('BudCom Expense worksheet'!L159),"",('BudCom Expense worksheet'!L159))</f>
        <v>214361</v>
      </c>
      <c r="L156" s="273">
        <f>IF(ISBLANK('BudCom Expense worksheet'!M159),"",('BudCom Expense worksheet'!M159))</f>
        <v>0</v>
      </c>
      <c r="M156" s="312">
        <f>IF(ISBLANK('BudCom Expense worksheet'!N159),"",('BudCom Expense worksheet'!N159))</f>
        <v>214361</v>
      </c>
      <c r="N156" s="254">
        <f>IF(ISBLANK('BudCom Expense worksheet'!O159),"",('BudCom Expense worksheet'!O159))</f>
        <v>44194</v>
      </c>
      <c r="O156" s="273">
        <f>IF(ISBLANK('BudCom Expense worksheet'!P159),"",('BudCom Expense worksheet'!P159))</f>
        <v>0</v>
      </c>
      <c r="P156" s="312">
        <f>IF(ISBLANK('BudCom Expense worksheet'!Q159),"",('BudCom Expense worksheet'!Q159))</f>
        <v>214361</v>
      </c>
    </row>
    <row r="157" spans="1:16" hidden="1" x14ac:dyDescent="0.25">
      <c r="A157" s="249"/>
      <c r="B157" s="249"/>
      <c r="C157" s="281" t="s">
        <v>704</v>
      </c>
      <c r="D157" s="249"/>
      <c r="E157" s="278">
        <f>IF(ISBLANK('BudCom Expense worksheet'!F160),"",('BudCom Expense worksheet'!F160))</f>
        <v>1017.15</v>
      </c>
      <c r="F157" s="279">
        <f>IF(ISBLANK('BudCom Expense worksheet'!G160),"",('BudCom Expense worksheet'!G160))</f>
        <v>1144.55</v>
      </c>
      <c r="G157" s="273">
        <f>IF(ISBLANK('BudCom Expense worksheet'!H160),"",('BudCom Expense worksheet'!H160))</f>
        <v>1055</v>
      </c>
      <c r="H157" s="274">
        <f>IF(ISBLANK('BudCom Expense worksheet'!I160),"",('BudCom Expense worksheet'!I160))</f>
        <v>-89.549999999999955</v>
      </c>
      <c r="I157" s="275">
        <f>IF(ISBLANK('BudCom Expense worksheet'!J160),"",('BudCom Expense worksheet'!J160))</f>
        <v>1.0848815165876777</v>
      </c>
      <c r="J157" s="312">
        <f>IF(ISBLANK('BudCom Expense worksheet'!K160),"",('BudCom Expense worksheet'!K160))</f>
        <v>1250</v>
      </c>
      <c r="K157" s="312">
        <f>IF(ISBLANK('BudCom Expense worksheet'!L160),"",('BudCom Expense worksheet'!L160))</f>
        <v>1250</v>
      </c>
      <c r="L157" s="273">
        <f>IF(ISBLANK('BudCom Expense worksheet'!M160),"",('BudCom Expense worksheet'!M160))</f>
        <v>0</v>
      </c>
      <c r="M157" s="312">
        <f>IF(ISBLANK('BudCom Expense worksheet'!N160),"",('BudCom Expense worksheet'!N160))</f>
        <v>1250</v>
      </c>
      <c r="N157" s="254">
        <f>IF(ISBLANK('BudCom Expense worksheet'!O160),"",('BudCom Expense worksheet'!O160))</f>
        <v>44194</v>
      </c>
      <c r="O157" s="273">
        <f>IF(ISBLANK('BudCom Expense worksheet'!P160),"",('BudCom Expense worksheet'!P160))</f>
        <v>0</v>
      </c>
      <c r="P157" s="312">
        <f>IF(ISBLANK('BudCom Expense worksheet'!Q160),"",('BudCom Expense worksheet'!Q160))</f>
        <v>1250</v>
      </c>
    </row>
    <row r="158" spans="1:16" hidden="1" x14ac:dyDescent="0.25">
      <c r="A158" s="249"/>
      <c r="B158" s="249"/>
      <c r="C158" s="281" t="s">
        <v>705</v>
      </c>
      <c r="D158" s="249"/>
      <c r="E158" s="278">
        <f>IF(ISBLANK('BudCom Expense worksheet'!F161),"",('BudCom Expense worksheet'!F161))</f>
        <v>1963.4</v>
      </c>
      <c r="F158" s="279">
        <f>IF(ISBLANK('BudCom Expense worksheet'!G161),"",('BudCom Expense worksheet'!G161))</f>
        <v>2768.38</v>
      </c>
      <c r="G158" s="273">
        <f>IF(ISBLANK('BudCom Expense worksheet'!H161),"",('BudCom Expense worksheet'!H161))</f>
        <v>2705</v>
      </c>
      <c r="H158" s="274">
        <f>IF(ISBLANK('BudCom Expense worksheet'!I161),"",('BudCom Expense worksheet'!I161))</f>
        <v>-63.380000000000109</v>
      </c>
      <c r="I158" s="275">
        <f>IF(ISBLANK('BudCom Expense worksheet'!J161),"",('BudCom Expense worksheet'!J161))</f>
        <v>1.0234306839186691</v>
      </c>
      <c r="J158" s="312">
        <f>IF(ISBLANK('BudCom Expense worksheet'!K161),"",('BudCom Expense worksheet'!K161))</f>
        <v>2875</v>
      </c>
      <c r="K158" s="312">
        <f>IF(ISBLANK('BudCom Expense worksheet'!L161),"",('BudCom Expense worksheet'!L161))</f>
        <v>2875</v>
      </c>
      <c r="L158" s="273">
        <f>IF(ISBLANK('BudCom Expense worksheet'!M161),"",('BudCom Expense worksheet'!M161))</f>
        <v>0</v>
      </c>
      <c r="M158" s="312">
        <f>IF(ISBLANK('BudCom Expense worksheet'!N161),"",('BudCom Expense worksheet'!N161))</f>
        <v>2875</v>
      </c>
      <c r="N158" s="254">
        <f>IF(ISBLANK('BudCom Expense worksheet'!O161),"",('BudCom Expense worksheet'!O161))</f>
        <v>44194</v>
      </c>
      <c r="O158" s="273">
        <f>IF(ISBLANK('BudCom Expense worksheet'!P161),"",('BudCom Expense worksheet'!P161))</f>
        <v>0</v>
      </c>
      <c r="P158" s="312">
        <f>IF(ISBLANK('BudCom Expense worksheet'!Q161),"",('BudCom Expense worksheet'!Q161))</f>
        <v>2875</v>
      </c>
    </row>
    <row r="159" spans="1:16" hidden="1" x14ac:dyDescent="0.25">
      <c r="A159" s="249"/>
      <c r="B159" s="249"/>
      <c r="C159" s="281" t="s">
        <v>1170</v>
      </c>
      <c r="D159" s="249"/>
      <c r="E159" s="278">
        <f>IF(ISBLANK('BudCom Expense worksheet'!F162),"",('BudCom Expense worksheet'!F162))</f>
        <v>58347.96</v>
      </c>
      <c r="F159" s="279">
        <f>IF(ISBLANK('BudCom Expense worksheet'!G162),"",('BudCom Expense worksheet'!G162))</f>
        <v>70168.72</v>
      </c>
      <c r="G159" s="273">
        <f>IF(ISBLANK('BudCom Expense worksheet'!H162),"",('BudCom Expense worksheet'!H162))</f>
        <v>63206</v>
      </c>
      <c r="H159" s="274">
        <f>IF(ISBLANK('BudCom Expense worksheet'!I162),"",('BudCom Expense worksheet'!I162))</f>
        <v>-6962.7200000000012</v>
      </c>
      <c r="I159" s="275">
        <f>IF(ISBLANK('BudCom Expense worksheet'!J162),"",('BudCom Expense worksheet'!J162))</f>
        <v>1.1101591621048634</v>
      </c>
      <c r="J159" s="312">
        <f>IF(ISBLANK('BudCom Expense worksheet'!K162),"",('BudCom Expense worksheet'!K162))</f>
        <v>68200</v>
      </c>
      <c r="K159" s="312">
        <f>IF(ISBLANK('BudCom Expense worksheet'!L162),"",('BudCom Expense worksheet'!L162))</f>
        <v>68200</v>
      </c>
      <c r="L159" s="273">
        <f>IF(ISBLANK('BudCom Expense worksheet'!M162),"",('BudCom Expense worksheet'!M162))</f>
        <v>0</v>
      </c>
      <c r="M159" s="312">
        <f>IF(ISBLANK('BudCom Expense worksheet'!N162),"",('BudCom Expense worksheet'!N162))</f>
        <v>68200</v>
      </c>
      <c r="N159" s="254">
        <f>IF(ISBLANK('BudCom Expense worksheet'!O162),"",('BudCom Expense worksheet'!O162))</f>
        <v>44194</v>
      </c>
      <c r="O159" s="273">
        <f>IF(ISBLANK('BudCom Expense worksheet'!P162),"",('BudCom Expense worksheet'!P162))</f>
        <v>0</v>
      </c>
      <c r="P159" s="312">
        <f>IF(ISBLANK('BudCom Expense worksheet'!Q162),"",('BudCom Expense worksheet'!Q162))</f>
        <v>68200</v>
      </c>
    </row>
    <row r="160" spans="1:16" hidden="1" x14ac:dyDescent="0.25">
      <c r="A160" s="249"/>
      <c r="B160" s="249"/>
      <c r="C160" s="281" t="s">
        <v>706</v>
      </c>
      <c r="D160" s="249"/>
      <c r="E160" s="278">
        <f>IF(ISBLANK('BudCom Expense worksheet'!F163),"",('BudCom Expense worksheet'!F163))</f>
        <v>105077.28</v>
      </c>
      <c r="F160" s="279">
        <f>IF(ISBLANK('BudCom Expense worksheet'!G163),"",('BudCom Expense worksheet'!G163))</f>
        <v>116814.99</v>
      </c>
      <c r="G160" s="273">
        <f>IF(ISBLANK('BudCom Expense worksheet'!H163),"",('BudCom Expense worksheet'!H163))</f>
        <v>57751</v>
      </c>
      <c r="H160" s="274">
        <f>IF(ISBLANK('BudCom Expense worksheet'!I163),"",('BudCom Expense worksheet'!I163))</f>
        <v>-59063.990000000005</v>
      </c>
      <c r="I160" s="275">
        <f>IF(ISBLANK('BudCom Expense worksheet'!J163),"",('BudCom Expense worksheet'!J163))</f>
        <v>2.0227353638898027</v>
      </c>
      <c r="J160" s="312" t="str">
        <f>IF(ISBLANK('BudCom Expense worksheet'!K163),"",('BudCom Expense worksheet'!K163))</f>
        <v/>
      </c>
      <c r="K160" s="312" t="str">
        <f>IF(ISBLANK('BudCom Expense worksheet'!L163),"",('BudCom Expense worksheet'!L163))</f>
        <v/>
      </c>
      <c r="L160" s="273">
        <f>IF(ISBLANK('BudCom Expense worksheet'!M163),"",('BudCom Expense worksheet'!M163))</f>
        <v>0</v>
      </c>
      <c r="M160" s="312" t="str">
        <f>IF(ISBLANK('BudCom Expense worksheet'!N163),"",('BudCom Expense worksheet'!N163))</f>
        <v/>
      </c>
      <c r="N160" s="254">
        <f>IF(ISBLANK('BudCom Expense worksheet'!O163),"",('BudCom Expense worksheet'!O163))</f>
        <v>44194</v>
      </c>
      <c r="O160" s="273">
        <f>IF(ISBLANK('BudCom Expense worksheet'!P163),"",('BudCom Expense worksheet'!P163))</f>
        <v>0</v>
      </c>
      <c r="P160" s="312" t="str">
        <f>IF(ISBLANK('BudCom Expense worksheet'!Q163),"",('BudCom Expense worksheet'!Q163))</f>
        <v/>
      </c>
    </row>
    <row r="161" spans="1:16" hidden="1" x14ac:dyDescent="0.25">
      <c r="A161" s="249"/>
      <c r="B161" s="249"/>
      <c r="C161" s="281" t="s">
        <v>707</v>
      </c>
      <c r="D161" s="249"/>
      <c r="E161" s="278" t="str">
        <f>IF(ISBLANK('BudCom Expense worksheet'!F164),"",('BudCom Expense worksheet'!F164))</f>
        <v/>
      </c>
      <c r="F161" s="279">
        <f>IF(ISBLANK('BudCom Expense worksheet'!G164),"",('BudCom Expense worksheet'!G164))</f>
        <v>-16613.009999999998</v>
      </c>
      <c r="G161" s="273">
        <f>IF(ISBLANK('BudCom Expense worksheet'!H164),"",('BudCom Expense worksheet'!H164))</f>
        <v>0</v>
      </c>
      <c r="H161" s="274">
        <f>IF(ISBLANK('BudCom Expense worksheet'!I164),"",('BudCom Expense worksheet'!I164))</f>
        <v>16613.009999999998</v>
      </c>
      <c r="I161" s="275" t="str">
        <f>IF(ISBLANK('BudCom Expense worksheet'!J164),"",('BudCom Expense worksheet'!J164))</f>
        <v>---</v>
      </c>
      <c r="J161" s="312">
        <f>IF(ISBLANK('BudCom Expense worksheet'!K164),"",('BudCom Expense worksheet'!K164))</f>
        <v>0</v>
      </c>
      <c r="K161" s="312">
        <f>IF(ISBLANK('BudCom Expense worksheet'!L164),"",('BudCom Expense worksheet'!L164))</f>
        <v>0</v>
      </c>
      <c r="L161" s="273">
        <f>IF(ISBLANK('BudCom Expense worksheet'!M164),"",('BudCom Expense worksheet'!M164))</f>
        <v>0</v>
      </c>
      <c r="M161" s="312">
        <f>IF(ISBLANK('BudCom Expense worksheet'!N164),"",('BudCom Expense worksheet'!N164))</f>
        <v>0</v>
      </c>
      <c r="N161" s="254">
        <f>IF(ISBLANK('BudCom Expense worksheet'!O164),"",('BudCom Expense worksheet'!O164))</f>
        <v>44194</v>
      </c>
      <c r="O161" s="273">
        <f>IF(ISBLANK('BudCom Expense worksheet'!P164),"",('BudCom Expense worksheet'!P164))</f>
        <v>0</v>
      </c>
      <c r="P161" s="312">
        <f>IF(ISBLANK('BudCom Expense worksheet'!Q164),"",('BudCom Expense worksheet'!Q164))</f>
        <v>0</v>
      </c>
    </row>
    <row r="162" spans="1:16" hidden="1" x14ac:dyDescent="0.25">
      <c r="A162" s="249"/>
      <c r="B162" s="249"/>
      <c r="C162" s="281" t="s">
        <v>708</v>
      </c>
      <c r="D162" s="249"/>
      <c r="E162" s="278" t="str">
        <f>IF(ISBLANK('BudCom Expense worksheet'!F165),"",('BudCom Expense worksheet'!F165))</f>
        <v/>
      </c>
      <c r="F162" s="279">
        <f>IF(ISBLANK('BudCom Expense worksheet'!G165),"",('BudCom Expense worksheet'!G165))</f>
        <v>-1562.13</v>
      </c>
      <c r="G162" s="273">
        <f>IF(ISBLANK('BudCom Expense worksheet'!H165),"",('BudCom Expense worksheet'!H165))</f>
        <v>0</v>
      </c>
      <c r="H162" s="274">
        <f>IF(ISBLANK('BudCom Expense worksheet'!I165),"",('BudCom Expense worksheet'!I165))</f>
        <v>1562.13</v>
      </c>
      <c r="I162" s="275" t="str">
        <f>IF(ISBLANK('BudCom Expense worksheet'!J165),"",('BudCom Expense worksheet'!J165))</f>
        <v>---</v>
      </c>
      <c r="J162" s="312">
        <f>IF(ISBLANK('BudCom Expense worksheet'!K165),"",('BudCom Expense worksheet'!K165))</f>
        <v>0</v>
      </c>
      <c r="K162" s="312">
        <f>IF(ISBLANK('BudCom Expense worksheet'!L165),"",('BudCom Expense worksheet'!L165))</f>
        <v>0</v>
      </c>
      <c r="L162" s="273">
        <f>IF(ISBLANK('BudCom Expense worksheet'!M165),"",('BudCom Expense worksheet'!M165))</f>
        <v>0</v>
      </c>
      <c r="M162" s="312">
        <f>IF(ISBLANK('BudCom Expense worksheet'!N165),"",('BudCom Expense worksheet'!N165))</f>
        <v>0</v>
      </c>
      <c r="N162" s="254">
        <f>IF(ISBLANK('BudCom Expense worksheet'!O165),"",('BudCom Expense worksheet'!O165))</f>
        <v>44194</v>
      </c>
      <c r="O162" s="273">
        <f>IF(ISBLANK('BudCom Expense worksheet'!P165),"",('BudCom Expense worksheet'!P165))</f>
        <v>0</v>
      </c>
      <c r="P162" s="312">
        <f>IF(ISBLANK('BudCom Expense worksheet'!Q165),"",('BudCom Expense worksheet'!Q165))</f>
        <v>0</v>
      </c>
    </row>
    <row r="163" spans="1:16" hidden="1" x14ac:dyDescent="0.25">
      <c r="A163" s="249"/>
      <c r="B163" s="249"/>
      <c r="C163" s="281" t="s">
        <v>709</v>
      </c>
      <c r="D163" s="249"/>
      <c r="E163" s="278">
        <f>IF(ISBLANK('BudCom Expense worksheet'!F166),"",('BudCom Expense worksheet'!F166))</f>
        <v>1331</v>
      </c>
      <c r="F163" s="279">
        <f>IF(ISBLANK('BudCom Expense worksheet'!G166),"",('BudCom Expense worksheet'!G166))</f>
        <v>2518</v>
      </c>
      <c r="G163" s="273">
        <f>IF(ISBLANK('BudCom Expense worksheet'!H166),"",('BudCom Expense worksheet'!H166))</f>
        <v>4000</v>
      </c>
      <c r="H163" s="274">
        <f>IF(ISBLANK('BudCom Expense worksheet'!I166),"",('BudCom Expense worksheet'!I166))</f>
        <v>1482</v>
      </c>
      <c r="I163" s="275">
        <f>IF(ISBLANK('BudCom Expense worksheet'!J166),"",('BudCom Expense worksheet'!J166))</f>
        <v>0.62949999999999995</v>
      </c>
      <c r="J163" s="312">
        <f>IF(ISBLANK('BudCom Expense worksheet'!K166),"",('BudCom Expense worksheet'!K166))</f>
        <v>4000</v>
      </c>
      <c r="K163" s="312">
        <f>IF(ISBLANK('BudCom Expense worksheet'!L166),"",('BudCom Expense worksheet'!L166))</f>
        <v>4000</v>
      </c>
      <c r="L163" s="273">
        <f>IF(ISBLANK('BudCom Expense worksheet'!M166),"",('BudCom Expense worksheet'!M166))</f>
        <v>0</v>
      </c>
      <c r="M163" s="312">
        <f>IF(ISBLANK('BudCom Expense worksheet'!N166),"",('BudCom Expense worksheet'!N166))</f>
        <v>4000</v>
      </c>
      <c r="N163" s="254">
        <f>IF(ISBLANK('BudCom Expense worksheet'!O166),"",('BudCom Expense worksheet'!O166))</f>
        <v>44194</v>
      </c>
      <c r="O163" s="273">
        <f>IF(ISBLANK('BudCom Expense worksheet'!P166),"",('BudCom Expense worksheet'!P166))</f>
        <v>0</v>
      </c>
      <c r="P163" s="312">
        <f>IF(ISBLANK('BudCom Expense worksheet'!Q166),"",('BudCom Expense worksheet'!Q166))</f>
        <v>4000</v>
      </c>
    </row>
    <row r="164" spans="1:16" hidden="1" x14ac:dyDescent="0.25">
      <c r="A164" s="249"/>
      <c r="B164" s="249"/>
      <c r="C164" s="281" t="s">
        <v>710</v>
      </c>
      <c r="D164" s="249"/>
      <c r="E164" s="278">
        <f>IF(ISBLANK('BudCom Expense worksheet'!F167),"",('BudCom Expense worksheet'!F167))</f>
        <v>10960</v>
      </c>
      <c r="F164" s="279">
        <f>IF(ISBLANK('BudCom Expense worksheet'!G167),"",('BudCom Expense worksheet'!G167))</f>
        <v>26443</v>
      </c>
      <c r="G164" s="273">
        <f>IF(ISBLANK('BudCom Expense worksheet'!H167),"",('BudCom Expense worksheet'!H167))</f>
        <v>25486</v>
      </c>
      <c r="H164" s="274">
        <f>IF(ISBLANK('BudCom Expense worksheet'!I167),"",('BudCom Expense worksheet'!I167))</f>
        <v>-957</v>
      </c>
      <c r="I164" s="275">
        <f>IF(ISBLANK('BudCom Expense worksheet'!J167),"",('BudCom Expense worksheet'!J167))</f>
        <v>1.0375500274660598</v>
      </c>
      <c r="J164" s="312">
        <f>IF(ISBLANK('BudCom Expense worksheet'!K167),"",('BudCom Expense worksheet'!K167))</f>
        <v>25745</v>
      </c>
      <c r="K164" s="312">
        <f>IF(ISBLANK('BudCom Expense worksheet'!L167),"",('BudCom Expense worksheet'!L167))</f>
        <v>25745</v>
      </c>
      <c r="L164" s="273">
        <f>IF(ISBLANK('BudCom Expense worksheet'!M167),"",('BudCom Expense worksheet'!M167))</f>
        <v>0</v>
      </c>
      <c r="M164" s="312">
        <f>IF(ISBLANK('BudCom Expense worksheet'!N167),"",('BudCom Expense worksheet'!N167))</f>
        <v>25745</v>
      </c>
      <c r="N164" s="254">
        <f>IF(ISBLANK('BudCom Expense worksheet'!O167),"",('BudCom Expense worksheet'!O167))</f>
        <v>44194</v>
      </c>
      <c r="O164" s="273">
        <f>IF(ISBLANK('BudCom Expense worksheet'!P167),"",('BudCom Expense worksheet'!P167))</f>
        <v>0</v>
      </c>
      <c r="P164" s="312">
        <f>IF(ISBLANK('BudCom Expense worksheet'!Q167),"",('BudCom Expense worksheet'!Q167))</f>
        <v>25745</v>
      </c>
    </row>
    <row r="165" spans="1:16" hidden="1" x14ac:dyDescent="0.25">
      <c r="A165" s="249"/>
      <c r="B165" s="249"/>
      <c r="C165" s="281" t="s">
        <v>1205</v>
      </c>
      <c r="D165" s="249"/>
      <c r="E165" s="289" t="str">
        <f>IF(ISBLANK('BudCom Expense worksheet'!F168),"",('BudCom Expense worksheet'!F168))</f>
        <v/>
      </c>
      <c r="F165" s="290">
        <f>IF(ISBLANK('BudCom Expense worksheet'!G168),"",('BudCom Expense worksheet'!G168))</f>
        <v>0</v>
      </c>
      <c r="G165" s="291">
        <f>IF(ISBLANK('BudCom Expense worksheet'!H168),"",('BudCom Expense worksheet'!H168))</f>
        <v>0</v>
      </c>
      <c r="H165" s="274">
        <f>IF(ISBLANK('BudCom Expense worksheet'!I168),"",('BudCom Expense worksheet'!I168))</f>
        <v>0</v>
      </c>
      <c r="I165" s="275" t="str">
        <f>IF(ISBLANK('BudCom Expense worksheet'!J168),"",('BudCom Expense worksheet'!J168))</f>
        <v>---</v>
      </c>
      <c r="J165" s="312">
        <f>IF(ISBLANK('BudCom Expense worksheet'!K168),"",('BudCom Expense worksheet'!K168))</f>
        <v>0</v>
      </c>
      <c r="K165" s="312">
        <f>IF(ISBLANK('BudCom Expense worksheet'!L168),"",('BudCom Expense worksheet'!L168))</f>
        <v>0</v>
      </c>
      <c r="L165" s="273">
        <f>IF(ISBLANK('BudCom Expense worksheet'!M168),"",('BudCom Expense worksheet'!M168))</f>
        <v>0</v>
      </c>
      <c r="M165" s="312">
        <f>IF(ISBLANK('BudCom Expense worksheet'!N168),"",('BudCom Expense worksheet'!N168))</f>
        <v>0</v>
      </c>
      <c r="N165" s="254">
        <f>IF(ISBLANK('BudCom Expense worksheet'!O168),"",('BudCom Expense worksheet'!O168))</f>
        <v>44194</v>
      </c>
      <c r="O165" s="273">
        <f>IF(ISBLANK('BudCom Expense worksheet'!P168),"",('BudCom Expense worksheet'!P168))</f>
        <v>0</v>
      </c>
      <c r="P165" s="312">
        <f>IF(ISBLANK('BudCom Expense worksheet'!Q168),"",('BudCom Expense worksheet'!Q168))</f>
        <v>0</v>
      </c>
    </row>
    <row r="166" spans="1:16" ht="13.5" hidden="1" thickBot="1" x14ac:dyDescent="0.3">
      <c r="A166" s="249"/>
      <c r="B166" s="249" t="s">
        <v>711</v>
      </c>
      <c r="C166" s="249"/>
      <c r="D166" s="249"/>
      <c r="E166" s="307">
        <f>IF(ISBLANK('BudCom Expense worksheet'!F169),"",('BudCom Expense worksheet'!F169))</f>
        <v>295738.18</v>
      </c>
      <c r="F166" s="308">
        <f>IF(ISBLANK('BudCom Expense worksheet'!G169),"",('BudCom Expense worksheet'!G169))</f>
        <v>354409.98</v>
      </c>
      <c r="G166" s="309">
        <f>IF(ISBLANK('BudCom Expense worksheet'!H169),"",('BudCom Expense worksheet'!H169))</f>
        <v>356226</v>
      </c>
      <c r="H166" s="292">
        <f>IF(ISBLANK('BudCom Expense worksheet'!I169),"",('BudCom Expense worksheet'!I169))</f>
        <v>1816.0200000000186</v>
      </c>
      <c r="I166" s="293">
        <f>IF(ISBLANK('BudCom Expense worksheet'!J169),"",('BudCom Expense worksheet'!J169))</f>
        <v>0.99490205655959973</v>
      </c>
      <c r="J166" s="319">
        <f>IF(ISBLANK('BudCom Expense worksheet'!K169),"",('BudCom Expense worksheet'!K169))</f>
        <v>316431</v>
      </c>
      <c r="K166" s="319">
        <f>IF(ISBLANK('BudCom Expense worksheet'!L169),"",('BudCom Expense worksheet'!L169))</f>
        <v>316431</v>
      </c>
      <c r="L166" s="273">
        <f>IF(ISBLANK('BudCom Expense worksheet'!M169),"",('BudCom Expense worksheet'!M169))</f>
        <v>0</v>
      </c>
      <c r="M166" s="319">
        <f>IF(ISBLANK('BudCom Expense worksheet'!N169),"",('BudCom Expense worksheet'!N169))</f>
        <v>316431</v>
      </c>
      <c r="N166" s="254">
        <f>IF(ISBLANK('BudCom Expense worksheet'!O169),"",('BudCom Expense worksheet'!O169))</f>
        <v>44194</v>
      </c>
      <c r="O166" s="319">
        <f>IF(ISBLANK('BudCom Expense worksheet'!P169),"",('BudCom Expense worksheet'!P169))</f>
        <v>0</v>
      </c>
      <c r="P166" s="319">
        <f>IF(ISBLANK('BudCom Expense worksheet'!Q169),"",('BudCom Expense worksheet'!Q169))</f>
        <v>316431</v>
      </c>
    </row>
    <row r="167" spans="1:16" s="277" customFormat="1" ht="14.25" thickTop="1" thickBot="1" x14ac:dyDescent="0.3">
      <c r="A167" s="249" t="s">
        <v>712</v>
      </c>
      <c r="B167" s="249"/>
      <c r="C167" s="249"/>
      <c r="D167" s="249"/>
      <c r="E167" s="295">
        <f>IF(ISBLANK('BudCom Expense worksheet'!F170),"",('BudCom Expense worksheet'!F170))</f>
        <v>295738.18</v>
      </c>
      <c r="F167" s="296">
        <f>IF(ISBLANK('BudCom Expense worksheet'!G170),"",('BudCom Expense worksheet'!G170))</f>
        <v>354409.98</v>
      </c>
      <c r="G167" s="297">
        <f>IF(ISBLANK('BudCom Expense worksheet'!H170),"",('BudCom Expense worksheet'!H170))</f>
        <v>356226</v>
      </c>
      <c r="H167" s="274">
        <f>IF(ISBLANK('BudCom Expense worksheet'!I170),"",('BudCom Expense worksheet'!I170))</f>
        <v>1816.0200000000186</v>
      </c>
      <c r="I167" s="275">
        <f>IF(ISBLANK('BudCom Expense worksheet'!J170),"",('BudCom Expense worksheet'!J170))</f>
        <v>0.99490205655959973</v>
      </c>
      <c r="J167" s="297">
        <f>IF(ISBLANK('BudCom Expense worksheet'!K170),"",('BudCom Expense worksheet'!K170))</f>
        <v>316431</v>
      </c>
      <c r="K167" s="297">
        <f>IF(ISBLANK('BudCom Expense worksheet'!L170),"",('BudCom Expense worksheet'!L170))</f>
        <v>316431</v>
      </c>
      <c r="L167" s="297">
        <f>IF(ISBLANK('BudCom Expense worksheet'!M170),"",('BudCom Expense worksheet'!M170))</f>
        <v>0</v>
      </c>
      <c r="M167" s="297">
        <f>IF(ISBLANK('BudCom Expense worksheet'!N170),"",('BudCom Expense worksheet'!N170))</f>
        <v>316431</v>
      </c>
      <c r="N167" s="254">
        <f>IF(ISBLANK('BudCom Expense worksheet'!O170),"",('BudCom Expense worksheet'!O170))</f>
        <v>44194</v>
      </c>
      <c r="O167" s="297">
        <f>IF(ISBLANK('BudCom Expense worksheet'!P170),"",('BudCom Expense worksheet'!P170))</f>
        <v>0</v>
      </c>
      <c r="P167" s="297">
        <f>IF(ISBLANK('BudCom Expense worksheet'!Q170),"",('BudCom Expense worksheet'!Q170))</f>
        <v>316431</v>
      </c>
    </row>
    <row r="168" spans="1:16" s="277" customFormat="1" ht="13.5" hidden="1" thickBot="1" x14ac:dyDescent="0.3">
      <c r="A168" s="249"/>
      <c r="B168" s="249"/>
      <c r="C168" s="249"/>
      <c r="D168" s="249"/>
      <c r="E168" s="278" t="str">
        <f>IF(ISBLANK('BudCom Expense worksheet'!F171),"",('BudCom Expense worksheet'!F171))</f>
        <v/>
      </c>
      <c r="F168" s="279" t="str">
        <f>IF(ISBLANK('BudCom Expense worksheet'!G171),"",('BudCom Expense worksheet'!G171))</f>
        <v/>
      </c>
      <c r="G168" s="273" t="str">
        <f>IF(ISBLANK('BudCom Expense worksheet'!H171),"",('BudCom Expense worksheet'!H171))</f>
        <v/>
      </c>
      <c r="H168" s="274" t="str">
        <f>IF(ISBLANK('BudCom Expense worksheet'!I171),"",('BudCom Expense worksheet'!I171))</f>
        <v/>
      </c>
      <c r="I168" s="275" t="str">
        <f>IF(ISBLANK('BudCom Expense worksheet'!J171),"",('BudCom Expense worksheet'!J171))</f>
        <v/>
      </c>
      <c r="J168" s="273" t="str">
        <f>IF(ISBLANK('BudCom Expense worksheet'!K171),"",('BudCom Expense worksheet'!K171))</f>
        <v/>
      </c>
      <c r="K168" s="273" t="str">
        <f>IF(ISBLANK('BudCom Expense worksheet'!L171),"",('BudCom Expense worksheet'!L171))</f>
        <v/>
      </c>
      <c r="L168" s="273" t="str">
        <f>IF(ISBLANK('BudCom Expense worksheet'!M171),"",('BudCom Expense worksheet'!M171))</f>
        <v/>
      </c>
      <c r="M168" s="273" t="str">
        <f>IF(ISBLANK('BudCom Expense worksheet'!N171),"",('BudCom Expense worksheet'!N171))</f>
        <v/>
      </c>
      <c r="N168" s="254" t="str">
        <f>IF(ISBLANK('BudCom Expense worksheet'!O171),"",('BudCom Expense worksheet'!O171))</f>
        <v/>
      </c>
      <c r="O168" s="273" t="str">
        <f>IF(ISBLANK('BudCom Expense worksheet'!P171),"",('BudCom Expense worksheet'!P171))</f>
        <v/>
      </c>
      <c r="P168" s="273" t="str">
        <f>IF(ISBLANK('BudCom Expense worksheet'!Q171),"",('BudCom Expense worksheet'!Q171))</f>
        <v/>
      </c>
    </row>
    <row r="169" spans="1:16" hidden="1" x14ac:dyDescent="0.25">
      <c r="A169" s="249" t="s">
        <v>713</v>
      </c>
      <c r="B169" s="249"/>
      <c r="C169" s="249"/>
      <c r="D169" s="249"/>
      <c r="E169" s="283" t="str">
        <f>IF(ISBLANK('BudCom Expense worksheet'!F172),"",('BudCom Expense worksheet'!F172))</f>
        <v/>
      </c>
      <c r="F169" s="284" t="str">
        <f>IF(ISBLANK('BudCom Expense worksheet'!G172),"",('BudCom Expense worksheet'!G172))</f>
        <v/>
      </c>
      <c r="G169" s="273" t="str">
        <f>IF(ISBLANK('BudCom Expense worksheet'!H172),"",('BudCom Expense worksheet'!H172))</f>
        <v/>
      </c>
      <c r="H169" s="274" t="str">
        <f>IF(ISBLANK('BudCom Expense worksheet'!I172),"",('BudCom Expense worksheet'!I172))</f>
        <v/>
      </c>
      <c r="I169" s="275" t="str">
        <f>IF(ISBLANK('BudCom Expense worksheet'!J172),"",('BudCom Expense worksheet'!J172))</f>
        <v/>
      </c>
      <c r="J169" s="273" t="str">
        <f>IF(ISBLANK('BudCom Expense worksheet'!K172),"",('BudCom Expense worksheet'!K172))</f>
        <v/>
      </c>
      <c r="K169" s="273" t="str">
        <f>IF(ISBLANK('BudCom Expense worksheet'!L172),"",('BudCom Expense worksheet'!L172))</f>
        <v/>
      </c>
      <c r="L169" s="273" t="str">
        <f>IF(ISBLANK('BudCom Expense worksheet'!M172),"",('BudCom Expense worksheet'!M172))</f>
        <v/>
      </c>
      <c r="M169" s="273" t="str">
        <f>IF(ISBLANK('BudCom Expense worksheet'!N172),"",('BudCom Expense worksheet'!N172))</f>
        <v/>
      </c>
      <c r="N169" s="254">
        <f>IF(ISBLANK('BudCom Expense worksheet'!O172),"",('BudCom Expense worksheet'!O172))</f>
        <v>44145</v>
      </c>
      <c r="O169" s="273" t="str">
        <f>IF(ISBLANK('BudCom Expense worksheet'!P172),"",('BudCom Expense worksheet'!P172))</f>
        <v/>
      </c>
      <c r="P169" s="273" t="str">
        <f>IF(ISBLANK('BudCom Expense worksheet'!Q172),"",('BudCom Expense worksheet'!Q172))</f>
        <v/>
      </c>
    </row>
    <row r="170" spans="1:16" hidden="1" x14ac:dyDescent="0.25">
      <c r="A170" s="249"/>
      <c r="B170" s="249" t="s">
        <v>714</v>
      </c>
      <c r="C170" s="249"/>
      <c r="D170" s="249"/>
      <c r="E170" s="283" t="str">
        <f>IF(ISBLANK('BudCom Expense worksheet'!F173),"",('BudCom Expense worksheet'!F173))</f>
        <v/>
      </c>
      <c r="F170" s="284" t="str">
        <f>IF(ISBLANK('BudCom Expense worksheet'!G173),"",('BudCom Expense worksheet'!G173))</f>
        <v/>
      </c>
      <c r="G170" s="273" t="str">
        <f>IF(ISBLANK('BudCom Expense worksheet'!H173),"",('BudCom Expense worksheet'!H173))</f>
        <v/>
      </c>
      <c r="H170" s="274" t="str">
        <f>IF(ISBLANK('BudCom Expense worksheet'!I173),"",('BudCom Expense worksheet'!I173))</f>
        <v/>
      </c>
      <c r="I170" s="275" t="str">
        <f>IF(ISBLANK('BudCom Expense worksheet'!J173),"",('BudCom Expense worksheet'!J173))</f>
        <v/>
      </c>
      <c r="J170" s="273" t="str">
        <f>IF(ISBLANK('BudCom Expense worksheet'!K173),"",('BudCom Expense worksheet'!K173))</f>
        <v/>
      </c>
      <c r="K170" s="273" t="str">
        <f>IF(ISBLANK('BudCom Expense worksheet'!L173),"",('BudCom Expense worksheet'!L173))</f>
        <v/>
      </c>
      <c r="L170" s="273" t="str">
        <f>IF(ISBLANK('BudCom Expense worksheet'!M173),"",('BudCom Expense worksheet'!M173))</f>
        <v/>
      </c>
      <c r="M170" s="273" t="str">
        <f>IF(ISBLANK('BudCom Expense worksheet'!N173),"",('BudCom Expense worksheet'!N173))</f>
        <v/>
      </c>
      <c r="N170" s="254">
        <f>IF(ISBLANK('BudCom Expense worksheet'!O173),"",('BudCom Expense worksheet'!O173))</f>
        <v>44145</v>
      </c>
      <c r="O170" s="273" t="str">
        <f>IF(ISBLANK('BudCom Expense worksheet'!P173),"",('BudCom Expense worksheet'!P173))</f>
        <v/>
      </c>
      <c r="P170" s="273" t="str">
        <f>IF(ISBLANK('BudCom Expense worksheet'!Q173),"",('BudCom Expense worksheet'!Q173))</f>
        <v/>
      </c>
    </row>
    <row r="171" spans="1:16" hidden="1" x14ac:dyDescent="0.25">
      <c r="A171" s="249"/>
      <c r="B171" s="249"/>
      <c r="C171" s="281" t="s">
        <v>715</v>
      </c>
      <c r="D171" s="298"/>
      <c r="E171" s="283" t="str">
        <f>IF(ISBLANK('BudCom Expense worksheet'!F174),"",('BudCom Expense worksheet'!F174))</f>
        <v/>
      </c>
      <c r="F171" s="284">
        <f>IF(ISBLANK('BudCom Expense worksheet'!G174),"",('BudCom Expense worksheet'!G174))</f>
        <v>0</v>
      </c>
      <c r="G171" s="273">
        <f>IF(ISBLANK('BudCom Expense worksheet'!H174),"",('BudCom Expense worksheet'!H174))</f>
        <v>0</v>
      </c>
      <c r="H171" s="274">
        <f>IF(ISBLANK('BudCom Expense worksheet'!I174),"",('BudCom Expense worksheet'!I174))</f>
        <v>0</v>
      </c>
      <c r="I171" s="275" t="str">
        <f>IF(ISBLANK('BudCom Expense worksheet'!J174),"",('BudCom Expense worksheet'!J174))</f>
        <v>---</v>
      </c>
      <c r="J171" s="273">
        <f>IF(ISBLANK('BudCom Expense worksheet'!K174),"",('BudCom Expense worksheet'!K174))</f>
        <v>0</v>
      </c>
      <c r="K171" s="273">
        <f>IF(ISBLANK('BudCom Expense worksheet'!L174),"",('BudCom Expense worksheet'!L174))</f>
        <v>0</v>
      </c>
      <c r="L171" s="273">
        <f>IF(ISBLANK('BudCom Expense worksheet'!M174),"",('BudCom Expense worksheet'!M174))</f>
        <v>0</v>
      </c>
      <c r="M171" s="273">
        <f>IF(ISBLANK('BudCom Expense worksheet'!N174),"",('BudCom Expense worksheet'!N174))</f>
        <v>0</v>
      </c>
      <c r="N171" s="254">
        <f>IF(ISBLANK('BudCom Expense worksheet'!O174),"",('BudCom Expense worksheet'!O174))</f>
        <v>44145</v>
      </c>
      <c r="O171" s="273">
        <f>IF(ISBLANK('BudCom Expense worksheet'!P174),"",('BudCom Expense worksheet'!P174))</f>
        <v>0</v>
      </c>
      <c r="P171" s="273">
        <f>IF(ISBLANK('BudCom Expense worksheet'!Q174),"",('BudCom Expense worksheet'!Q174))</f>
        <v>0</v>
      </c>
    </row>
    <row r="172" spans="1:16" hidden="1" x14ac:dyDescent="0.25">
      <c r="A172" s="249"/>
      <c r="B172" s="249"/>
      <c r="C172" s="281" t="s">
        <v>716</v>
      </c>
      <c r="D172" s="249"/>
      <c r="E172" s="283">
        <f>IF(ISBLANK('BudCom Expense worksheet'!F175),"",('BudCom Expense worksheet'!F175))</f>
        <v>684.42</v>
      </c>
      <c r="F172" s="284">
        <f>IF(ISBLANK('BudCom Expense worksheet'!G175),"",('BudCom Expense worksheet'!G175))</f>
        <v>728.54</v>
      </c>
      <c r="G172" s="273">
        <f>IF(ISBLANK('BudCom Expense worksheet'!H175),"",('BudCom Expense worksheet'!H175))</f>
        <v>650</v>
      </c>
      <c r="H172" s="274">
        <f>IF(ISBLANK('BudCom Expense worksheet'!I175),"",('BudCom Expense worksheet'!I175))</f>
        <v>-78.539999999999964</v>
      </c>
      <c r="I172" s="275">
        <f>IF(ISBLANK('BudCom Expense worksheet'!J175),"",('BudCom Expense worksheet'!J175))</f>
        <v>1.1208307692307691</v>
      </c>
      <c r="J172" s="273">
        <f>IF(ISBLANK('BudCom Expense worksheet'!K175),"",('BudCom Expense worksheet'!K175))</f>
        <v>1000</v>
      </c>
      <c r="K172" s="273">
        <f>IF(ISBLANK('BudCom Expense worksheet'!L175),"",('BudCom Expense worksheet'!L175))</f>
        <v>1000</v>
      </c>
      <c r="L172" s="273">
        <f>IF(ISBLANK('BudCom Expense worksheet'!M175),"",('BudCom Expense worksheet'!M175))</f>
        <v>0</v>
      </c>
      <c r="M172" s="273">
        <f>IF(ISBLANK('BudCom Expense worksheet'!N175),"",('BudCom Expense worksheet'!N175))</f>
        <v>1000</v>
      </c>
      <c r="N172" s="254">
        <f>IF(ISBLANK('BudCom Expense worksheet'!O175),"",('BudCom Expense worksheet'!O175))</f>
        <v>44145</v>
      </c>
      <c r="O172" s="273">
        <f>IF(ISBLANK('BudCom Expense worksheet'!P175),"",('BudCom Expense worksheet'!P175))</f>
        <v>0</v>
      </c>
      <c r="P172" s="273">
        <f>IF(ISBLANK('BudCom Expense worksheet'!Q175),"",('BudCom Expense worksheet'!Q175))</f>
        <v>650</v>
      </c>
    </row>
    <row r="173" spans="1:16" hidden="1" x14ac:dyDescent="0.25">
      <c r="A173" s="249"/>
      <c r="B173" s="249"/>
      <c r="C173" s="281" t="s">
        <v>717</v>
      </c>
      <c r="D173" s="249"/>
      <c r="E173" s="283">
        <f>IF(ISBLANK('BudCom Expense worksheet'!F176),"",('BudCom Expense worksheet'!F176))</f>
        <v>0</v>
      </c>
      <c r="F173" s="284">
        <f>IF(ISBLANK('BudCom Expense worksheet'!G176),"",('BudCom Expense worksheet'!G176))</f>
        <v>0</v>
      </c>
      <c r="G173" s="273">
        <f>IF(ISBLANK('BudCom Expense worksheet'!H176),"",('BudCom Expense worksheet'!H176))</f>
        <v>500</v>
      </c>
      <c r="H173" s="274">
        <f>IF(ISBLANK('BudCom Expense worksheet'!I176),"",('BudCom Expense worksheet'!I176))</f>
        <v>500</v>
      </c>
      <c r="I173" s="275">
        <f>IF(ISBLANK('BudCom Expense worksheet'!J176),"",('BudCom Expense worksheet'!J176))</f>
        <v>0</v>
      </c>
      <c r="J173" s="273">
        <f>IF(ISBLANK('BudCom Expense worksheet'!K176),"",('BudCom Expense worksheet'!K176))</f>
        <v>500</v>
      </c>
      <c r="K173" s="273">
        <f>IF(ISBLANK('BudCom Expense worksheet'!L176),"",('BudCom Expense worksheet'!L176))</f>
        <v>500</v>
      </c>
      <c r="L173" s="273">
        <f>IF(ISBLANK('BudCom Expense worksheet'!M176),"",('BudCom Expense worksheet'!M176))</f>
        <v>0</v>
      </c>
      <c r="M173" s="273">
        <f>IF(ISBLANK('BudCom Expense worksheet'!N176),"",('BudCom Expense worksheet'!N176))</f>
        <v>500</v>
      </c>
      <c r="N173" s="254">
        <f>IF(ISBLANK('BudCom Expense worksheet'!O176),"",('BudCom Expense worksheet'!O176))</f>
        <v>44145</v>
      </c>
      <c r="O173" s="273">
        <f>IF(ISBLANK('BudCom Expense worksheet'!P176),"",('BudCom Expense worksheet'!P176))</f>
        <v>0</v>
      </c>
      <c r="P173" s="273">
        <f>IF(ISBLANK('BudCom Expense worksheet'!Q176),"",('BudCom Expense worksheet'!Q176))</f>
        <v>500</v>
      </c>
    </row>
    <row r="174" spans="1:16" hidden="1" x14ac:dyDescent="0.25">
      <c r="A174" s="249"/>
      <c r="B174" s="249"/>
      <c r="C174" s="281" t="s">
        <v>718</v>
      </c>
      <c r="D174" s="249"/>
      <c r="E174" s="283">
        <f>IF(ISBLANK('BudCom Expense worksheet'!F177),"",('BudCom Expense worksheet'!F177))</f>
        <v>0</v>
      </c>
      <c r="F174" s="284">
        <f>IF(ISBLANK('BudCom Expense worksheet'!G177),"",('BudCom Expense worksheet'!G177))</f>
        <v>0</v>
      </c>
      <c r="G174" s="273">
        <f>IF(ISBLANK('BudCom Expense worksheet'!H177),"",('BudCom Expense worksheet'!H177))</f>
        <v>100</v>
      </c>
      <c r="H174" s="274">
        <f>IF(ISBLANK('BudCom Expense worksheet'!I177),"",('BudCom Expense worksheet'!I177))</f>
        <v>100</v>
      </c>
      <c r="I174" s="275">
        <f>IF(ISBLANK('BudCom Expense worksheet'!J177),"",('BudCom Expense worksheet'!J177))</f>
        <v>0</v>
      </c>
      <c r="J174" s="273">
        <f>IF(ISBLANK('BudCom Expense worksheet'!K177),"",('BudCom Expense worksheet'!K177))</f>
        <v>100</v>
      </c>
      <c r="K174" s="273">
        <f>IF(ISBLANK('BudCom Expense worksheet'!L177),"",('BudCom Expense worksheet'!L177))</f>
        <v>100</v>
      </c>
      <c r="L174" s="273">
        <f>IF(ISBLANK('BudCom Expense worksheet'!M177),"",('BudCom Expense worksheet'!M177))</f>
        <v>0</v>
      </c>
      <c r="M174" s="273">
        <f>IF(ISBLANK('BudCom Expense worksheet'!N177),"",('BudCom Expense worksheet'!N177))</f>
        <v>100</v>
      </c>
      <c r="N174" s="254">
        <f>IF(ISBLANK('BudCom Expense worksheet'!O177),"",('BudCom Expense worksheet'!O177))</f>
        <v>44145</v>
      </c>
      <c r="O174" s="273">
        <f>IF(ISBLANK('BudCom Expense worksheet'!P177),"",('BudCom Expense worksheet'!P177))</f>
        <v>0</v>
      </c>
      <c r="P174" s="273">
        <f>IF(ISBLANK('BudCom Expense worksheet'!Q177),"",('BudCom Expense worksheet'!Q177))</f>
        <v>100</v>
      </c>
    </row>
    <row r="175" spans="1:16" hidden="1" x14ac:dyDescent="0.25">
      <c r="A175" s="249"/>
      <c r="B175" s="249"/>
      <c r="C175" s="281" t="s">
        <v>719</v>
      </c>
      <c r="D175" s="249"/>
      <c r="E175" s="283">
        <f>IF(ISBLANK('BudCom Expense worksheet'!F178),"",('BudCom Expense worksheet'!F178))</f>
        <v>55</v>
      </c>
      <c r="F175" s="284">
        <f>IF(ISBLANK('BudCom Expense worksheet'!G178),"",('BudCom Expense worksheet'!G178))</f>
        <v>64</v>
      </c>
      <c r="G175" s="273">
        <f>IF(ISBLANK('BudCom Expense worksheet'!H178),"",('BudCom Expense worksheet'!H178))</f>
        <v>300</v>
      </c>
      <c r="H175" s="274">
        <f>IF(ISBLANK('BudCom Expense worksheet'!I178),"",('BudCom Expense worksheet'!I178))</f>
        <v>236</v>
      </c>
      <c r="I175" s="275">
        <f>IF(ISBLANK('BudCom Expense worksheet'!J178),"",('BudCom Expense worksheet'!J178))</f>
        <v>0.21333333333333335</v>
      </c>
      <c r="J175" s="273">
        <f>IF(ISBLANK('BudCom Expense worksheet'!K178),"",('BudCom Expense worksheet'!K178))</f>
        <v>0</v>
      </c>
      <c r="K175" s="273">
        <f>IF(ISBLANK('BudCom Expense worksheet'!L178),"",('BudCom Expense worksheet'!L178))</f>
        <v>0</v>
      </c>
      <c r="L175" s="273">
        <f>IF(ISBLANK('BudCom Expense worksheet'!M178),"",('BudCom Expense worksheet'!M178))</f>
        <v>0</v>
      </c>
      <c r="M175" s="273">
        <f>IF(ISBLANK('BudCom Expense worksheet'!N178),"",('BudCom Expense worksheet'!N178))</f>
        <v>0</v>
      </c>
      <c r="N175" s="254">
        <f>IF(ISBLANK('BudCom Expense worksheet'!O178),"",('BudCom Expense worksheet'!O178))</f>
        <v>44145</v>
      </c>
      <c r="O175" s="273">
        <f>IF(ISBLANK('BudCom Expense worksheet'!P178),"",('BudCom Expense worksheet'!P178))</f>
        <v>0</v>
      </c>
      <c r="P175" s="273">
        <f>IF(ISBLANK('BudCom Expense worksheet'!Q178),"",('BudCom Expense worksheet'!Q178))</f>
        <v>0</v>
      </c>
    </row>
    <row r="176" spans="1:16" hidden="1" x14ac:dyDescent="0.25">
      <c r="A176" s="249"/>
      <c r="B176" s="249"/>
      <c r="C176" s="281" t="s">
        <v>720</v>
      </c>
      <c r="D176" s="249"/>
      <c r="E176" s="283">
        <f>IF(ISBLANK('BudCom Expense worksheet'!F179),"",('BudCom Expense worksheet'!F179))</f>
        <v>550</v>
      </c>
      <c r="F176" s="284">
        <f>IF(ISBLANK('BudCom Expense worksheet'!G179),"",('BudCom Expense worksheet'!G179))</f>
        <v>975.95</v>
      </c>
      <c r="G176" s="273">
        <f>IF(ISBLANK('BudCom Expense worksheet'!H179),"",('BudCom Expense worksheet'!H179))</f>
        <v>750</v>
      </c>
      <c r="H176" s="274">
        <f>IF(ISBLANK('BudCom Expense worksheet'!I179),"",('BudCom Expense worksheet'!I179))</f>
        <v>-225.95000000000005</v>
      </c>
      <c r="I176" s="275">
        <f>IF(ISBLANK('BudCom Expense worksheet'!J179),"",('BudCom Expense worksheet'!J179))</f>
        <v>1.3012666666666668</v>
      </c>
      <c r="J176" s="273">
        <f>IF(ISBLANK('BudCom Expense worksheet'!K179),"",('BudCom Expense worksheet'!K179))</f>
        <v>1000</v>
      </c>
      <c r="K176" s="273">
        <f>IF(ISBLANK('BudCom Expense worksheet'!L179),"",('BudCom Expense worksheet'!L179))</f>
        <v>1000</v>
      </c>
      <c r="L176" s="273">
        <f>IF(ISBLANK('BudCom Expense worksheet'!M179),"",('BudCom Expense worksheet'!M179))</f>
        <v>0</v>
      </c>
      <c r="M176" s="273">
        <f>IF(ISBLANK('BudCom Expense worksheet'!N179),"",('BudCom Expense worksheet'!N179))</f>
        <v>1000</v>
      </c>
      <c r="N176" s="254">
        <f>IF(ISBLANK('BudCom Expense worksheet'!O179),"",('BudCom Expense worksheet'!O179))</f>
        <v>44145</v>
      </c>
      <c r="O176" s="273">
        <f>IF(ISBLANK('BudCom Expense worksheet'!P179),"",('BudCom Expense worksheet'!P179))</f>
        <v>0</v>
      </c>
      <c r="P176" s="273">
        <f>IF(ISBLANK('BudCom Expense worksheet'!Q179),"",('BudCom Expense worksheet'!Q179))</f>
        <v>750</v>
      </c>
    </row>
    <row r="177" spans="1:16" hidden="1" x14ac:dyDescent="0.25">
      <c r="A177" s="249"/>
      <c r="B177" s="249"/>
      <c r="C177" s="281" t="s">
        <v>721</v>
      </c>
      <c r="D177" s="249"/>
      <c r="E177" s="283" t="str">
        <f>IF(ISBLANK('BudCom Expense worksheet'!F180),"",('BudCom Expense worksheet'!F180))</f>
        <v/>
      </c>
      <c r="F177" s="284">
        <f>IF(ISBLANK('BudCom Expense worksheet'!G180),"",('BudCom Expense worksheet'!G180))</f>
        <v>0</v>
      </c>
      <c r="G177" s="273">
        <f>IF(ISBLANK('BudCom Expense worksheet'!H180),"",('BudCom Expense worksheet'!H180))</f>
        <v>0</v>
      </c>
      <c r="H177" s="274">
        <f>IF(ISBLANK('BudCom Expense worksheet'!I180),"",('BudCom Expense worksheet'!I180))</f>
        <v>0</v>
      </c>
      <c r="I177" s="275" t="str">
        <f>IF(ISBLANK('BudCom Expense worksheet'!J180),"",('BudCom Expense worksheet'!J180))</f>
        <v>---</v>
      </c>
      <c r="J177" s="273">
        <f>IF(ISBLANK('BudCom Expense worksheet'!K180),"",('BudCom Expense worksheet'!K180))</f>
        <v>0</v>
      </c>
      <c r="K177" s="273">
        <f>IF(ISBLANK('BudCom Expense worksheet'!L180),"",('BudCom Expense worksheet'!L180))</f>
        <v>0</v>
      </c>
      <c r="L177" s="273">
        <f>IF(ISBLANK('BudCom Expense worksheet'!M180),"",('BudCom Expense worksheet'!M180))</f>
        <v>0</v>
      </c>
      <c r="M177" s="273">
        <f>IF(ISBLANK('BudCom Expense worksheet'!N180),"",('BudCom Expense worksheet'!N180))</f>
        <v>0</v>
      </c>
      <c r="N177" s="254">
        <f>IF(ISBLANK('BudCom Expense worksheet'!O180),"",('BudCom Expense worksheet'!O180))</f>
        <v>44145</v>
      </c>
      <c r="O177" s="273">
        <f>IF(ISBLANK('BudCom Expense worksheet'!P180),"",('BudCom Expense worksheet'!P180))</f>
        <v>0</v>
      </c>
      <c r="P177" s="273">
        <f>IF(ISBLANK('BudCom Expense worksheet'!Q180),"",('BudCom Expense worksheet'!Q180))</f>
        <v>0</v>
      </c>
    </row>
    <row r="178" spans="1:16" hidden="1" x14ac:dyDescent="0.25">
      <c r="A178" s="249"/>
      <c r="B178" s="249"/>
      <c r="C178" s="281" t="s">
        <v>722</v>
      </c>
      <c r="D178" s="249"/>
      <c r="E178" s="283">
        <f>IF(ISBLANK('BudCom Expense worksheet'!F181),"",('BudCom Expense worksheet'!F181))</f>
        <v>195</v>
      </c>
      <c r="F178" s="284">
        <f>IF(ISBLANK('BudCom Expense worksheet'!G181),"",('BudCom Expense worksheet'!G181))</f>
        <v>70</v>
      </c>
      <c r="G178" s="273">
        <f>IF(ISBLANK('BudCom Expense worksheet'!H181),"",('BudCom Expense worksheet'!H181))</f>
        <v>200</v>
      </c>
      <c r="H178" s="274">
        <f>IF(ISBLANK('BudCom Expense worksheet'!I181),"",('BudCom Expense worksheet'!I181))</f>
        <v>130</v>
      </c>
      <c r="I178" s="275">
        <f>IF(ISBLANK('BudCom Expense worksheet'!J181),"",('BudCom Expense worksheet'!J181))</f>
        <v>0.35</v>
      </c>
      <c r="J178" s="273">
        <f>IF(ISBLANK('BudCom Expense worksheet'!K181),"",('BudCom Expense worksheet'!K181))</f>
        <v>300</v>
      </c>
      <c r="K178" s="273">
        <f>IF(ISBLANK('BudCom Expense worksheet'!L181),"",('BudCom Expense worksheet'!L181))</f>
        <v>300</v>
      </c>
      <c r="L178" s="273">
        <f>IF(ISBLANK('BudCom Expense worksheet'!M181),"",('BudCom Expense worksheet'!M181))</f>
        <v>0</v>
      </c>
      <c r="M178" s="273">
        <f>IF(ISBLANK('BudCom Expense worksheet'!N181),"",('BudCom Expense worksheet'!N181))</f>
        <v>300</v>
      </c>
      <c r="N178" s="254">
        <f>IF(ISBLANK('BudCom Expense worksheet'!O181),"",('BudCom Expense worksheet'!O181))</f>
        <v>44145</v>
      </c>
      <c r="O178" s="273">
        <f>IF(ISBLANK('BudCom Expense worksheet'!P181),"",('BudCom Expense worksheet'!P181))</f>
        <v>0</v>
      </c>
      <c r="P178" s="273">
        <f>IF(ISBLANK('BudCom Expense worksheet'!Q181),"",('BudCom Expense worksheet'!Q181))</f>
        <v>200</v>
      </c>
    </row>
    <row r="179" spans="1:16" hidden="1" x14ac:dyDescent="0.25">
      <c r="A179" s="249"/>
      <c r="B179" s="249"/>
      <c r="C179" s="281" t="s">
        <v>1171</v>
      </c>
      <c r="D179" s="249"/>
      <c r="E179" s="278">
        <f>IF(ISBLANK('BudCom Expense worksheet'!F182),"",('BudCom Expense worksheet'!F182))</f>
        <v>43.27</v>
      </c>
      <c r="F179" s="279">
        <f>IF(ISBLANK('BudCom Expense worksheet'!G182),"",('BudCom Expense worksheet'!G182))</f>
        <v>43.27</v>
      </c>
      <c r="G179" s="273">
        <f>IF(ISBLANK('BudCom Expense worksheet'!H182),"",('BudCom Expense worksheet'!H182))</f>
        <v>200</v>
      </c>
      <c r="H179" s="274">
        <f>IF(ISBLANK('BudCom Expense worksheet'!I182),"",('BudCom Expense worksheet'!I182))</f>
        <v>156.72999999999999</v>
      </c>
      <c r="I179" s="275">
        <f>IF(ISBLANK('BudCom Expense worksheet'!J182),"",('BudCom Expense worksheet'!J182))</f>
        <v>0.21635000000000001</v>
      </c>
      <c r="J179" s="273">
        <f>IF(ISBLANK('BudCom Expense worksheet'!K182),"",('BudCom Expense worksheet'!K182))</f>
        <v>200</v>
      </c>
      <c r="K179" s="273">
        <f>IF(ISBLANK('BudCom Expense worksheet'!L182),"",('BudCom Expense worksheet'!L182))</f>
        <v>200</v>
      </c>
      <c r="L179" s="273">
        <f>IF(ISBLANK('BudCom Expense worksheet'!M182),"",('BudCom Expense worksheet'!M182))</f>
        <v>0</v>
      </c>
      <c r="M179" s="273">
        <f>IF(ISBLANK('BudCom Expense worksheet'!N182),"",('BudCom Expense worksheet'!N182))</f>
        <v>200</v>
      </c>
      <c r="N179" s="254">
        <f>IF(ISBLANK('BudCom Expense worksheet'!O182),"",('BudCom Expense worksheet'!O182))</f>
        <v>44145</v>
      </c>
      <c r="O179" s="273">
        <f>IF(ISBLANK('BudCom Expense worksheet'!P182),"",('BudCom Expense worksheet'!P182))</f>
        <v>0</v>
      </c>
      <c r="P179" s="273">
        <f>IF(ISBLANK('BudCom Expense worksheet'!Q182),"",('BudCom Expense worksheet'!Q182))</f>
        <v>200</v>
      </c>
    </row>
    <row r="180" spans="1:16" hidden="1" x14ac:dyDescent="0.25">
      <c r="A180" s="249"/>
      <c r="B180" s="249"/>
      <c r="C180" s="281" t="s">
        <v>723</v>
      </c>
      <c r="D180" s="249"/>
      <c r="E180" s="283">
        <f>IF(ISBLANK('BudCom Expense worksheet'!F183),"",('BudCom Expense worksheet'!F183))</f>
        <v>5</v>
      </c>
      <c r="F180" s="284">
        <f>IF(ISBLANK('BudCom Expense worksheet'!G183),"",('BudCom Expense worksheet'!G183))</f>
        <v>0</v>
      </c>
      <c r="G180" s="273">
        <f>IF(ISBLANK('BudCom Expense worksheet'!H183),"",('BudCom Expense worksheet'!H183))</f>
        <v>100</v>
      </c>
      <c r="H180" s="274">
        <f>IF(ISBLANK('BudCom Expense worksheet'!I183),"",('BudCom Expense worksheet'!I183))</f>
        <v>100</v>
      </c>
      <c r="I180" s="275">
        <f>IF(ISBLANK('BudCom Expense worksheet'!J183),"",('BudCom Expense worksheet'!J183))</f>
        <v>0</v>
      </c>
      <c r="J180" s="273">
        <f>IF(ISBLANK('BudCom Expense worksheet'!K183),"",('BudCom Expense worksheet'!K183))</f>
        <v>100</v>
      </c>
      <c r="K180" s="273">
        <f>IF(ISBLANK('BudCom Expense worksheet'!L183),"",('BudCom Expense worksheet'!L183))</f>
        <v>100</v>
      </c>
      <c r="L180" s="273">
        <f>IF(ISBLANK('BudCom Expense worksheet'!M183),"",('BudCom Expense worksheet'!M183))</f>
        <v>0</v>
      </c>
      <c r="M180" s="273">
        <f>IF(ISBLANK('BudCom Expense worksheet'!N183),"",('BudCom Expense worksheet'!N183))</f>
        <v>100</v>
      </c>
      <c r="N180" s="254">
        <f>IF(ISBLANK('BudCom Expense worksheet'!O183),"",('BudCom Expense worksheet'!O183))</f>
        <v>44145</v>
      </c>
      <c r="O180" s="273">
        <f>IF(ISBLANK('BudCom Expense worksheet'!P183),"",('BudCom Expense worksheet'!P183))</f>
        <v>0</v>
      </c>
      <c r="P180" s="273">
        <f>IF(ISBLANK('BudCom Expense worksheet'!Q183),"",('BudCom Expense worksheet'!Q183))</f>
        <v>100</v>
      </c>
    </row>
    <row r="181" spans="1:16" hidden="1" x14ac:dyDescent="0.25">
      <c r="A181" s="249"/>
      <c r="B181" s="249"/>
      <c r="C181" s="281" t="s">
        <v>1172</v>
      </c>
      <c r="D181" s="249"/>
      <c r="E181" s="283" t="str">
        <f>IF(ISBLANK('BudCom Expense worksheet'!F184),"",('BudCom Expense worksheet'!F184))</f>
        <v/>
      </c>
      <c r="F181" s="284">
        <f>IF(ISBLANK('BudCom Expense worksheet'!G184),"",('BudCom Expense worksheet'!G184))</f>
        <v>87.5</v>
      </c>
      <c r="G181" s="273">
        <f>IF(ISBLANK('BudCom Expense worksheet'!H184),"",('BudCom Expense worksheet'!H184))</f>
        <v>0</v>
      </c>
      <c r="H181" s="274">
        <f>IF(ISBLANK('BudCom Expense worksheet'!I184),"",('BudCom Expense worksheet'!I184))</f>
        <v>-87.5</v>
      </c>
      <c r="I181" s="275" t="str">
        <f>IF(ISBLANK('BudCom Expense worksheet'!J184),"",('BudCom Expense worksheet'!J184))</f>
        <v>---</v>
      </c>
      <c r="J181" s="273">
        <f>IF(ISBLANK('BudCom Expense worksheet'!K184),"",('BudCom Expense worksheet'!K184))</f>
        <v>0</v>
      </c>
      <c r="K181" s="273">
        <f>IF(ISBLANK('BudCom Expense worksheet'!L184),"",('BudCom Expense worksheet'!L184))</f>
        <v>0</v>
      </c>
      <c r="L181" s="273">
        <f>IF(ISBLANK('BudCom Expense worksheet'!M184),"",('BudCom Expense worksheet'!M184))</f>
        <v>0</v>
      </c>
      <c r="M181" s="273">
        <f>IF(ISBLANK('BudCom Expense worksheet'!N184),"",('BudCom Expense worksheet'!N184))</f>
        <v>0</v>
      </c>
      <c r="N181" s="254">
        <f>IF(ISBLANK('BudCom Expense worksheet'!O184),"",('BudCom Expense worksheet'!O184))</f>
        <v>44145</v>
      </c>
      <c r="O181" s="273">
        <f>IF(ISBLANK('BudCom Expense worksheet'!P184),"",('BudCom Expense worksheet'!P184))</f>
        <v>0</v>
      </c>
      <c r="P181" s="273">
        <f>IF(ISBLANK('BudCom Expense worksheet'!Q184),"",('BudCom Expense worksheet'!Q184))</f>
        <v>0</v>
      </c>
    </row>
    <row r="182" spans="1:16" hidden="1" x14ac:dyDescent="0.25">
      <c r="A182" s="249"/>
      <c r="B182" s="249"/>
      <c r="C182" s="281" t="s">
        <v>724</v>
      </c>
      <c r="D182" s="249"/>
      <c r="E182" s="283">
        <f>IF(ISBLANK('BudCom Expense worksheet'!F185),"",('BudCom Expense worksheet'!F185))</f>
        <v>0</v>
      </c>
      <c r="F182" s="284">
        <f>IF(ISBLANK('BudCom Expense worksheet'!G185),"",('BudCom Expense worksheet'!G185))</f>
        <v>0</v>
      </c>
      <c r="G182" s="291">
        <f>IF(ISBLANK('BudCom Expense worksheet'!H185),"",('BudCom Expense worksheet'!H185))</f>
        <v>500</v>
      </c>
      <c r="H182" s="274">
        <f>IF(ISBLANK('BudCom Expense worksheet'!I185),"",('BudCom Expense worksheet'!I185))</f>
        <v>500</v>
      </c>
      <c r="I182" s="275">
        <f>IF(ISBLANK('BudCom Expense worksheet'!J185),"",('BudCom Expense worksheet'!J185))</f>
        <v>0</v>
      </c>
      <c r="J182" s="273">
        <f>IF(ISBLANK('BudCom Expense worksheet'!K185),"",('BudCom Expense worksheet'!K185))</f>
        <v>500</v>
      </c>
      <c r="K182" s="273">
        <f>IF(ISBLANK('BudCom Expense worksheet'!L185),"",('BudCom Expense worksheet'!L185))</f>
        <v>500</v>
      </c>
      <c r="L182" s="273">
        <f>IF(ISBLANK('BudCom Expense worksheet'!M185),"",('BudCom Expense worksheet'!M185))</f>
        <v>0</v>
      </c>
      <c r="M182" s="273">
        <f>IF(ISBLANK('BudCom Expense worksheet'!N185),"",('BudCom Expense worksheet'!N185))</f>
        <v>500</v>
      </c>
      <c r="N182" s="254">
        <f>IF(ISBLANK('BudCom Expense worksheet'!O185),"",('BudCom Expense worksheet'!O185))</f>
        <v>44145</v>
      </c>
      <c r="O182" s="273">
        <f>IF(ISBLANK('BudCom Expense worksheet'!P185),"",('BudCom Expense worksheet'!P185))</f>
        <v>0</v>
      </c>
      <c r="P182" s="273">
        <f>IF(ISBLANK('BudCom Expense worksheet'!Q185),"",('BudCom Expense worksheet'!Q185))</f>
        <v>500</v>
      </c>
    </row>
    <row r="183" spans="1:16" hidden="1" x14ac:dyDescent="0.25">
      <c r="A183" s="249"/>
      <c r="B183" s="249" t="s">
        <v>725</v>
      </c>
      <c r="C183" s="249"/>
      <c r="D183" s="249"/>
      <c r="E183" s="263">
        <f>IF(ISBLANK('BudCom Expense worksheet'!F186),"",('BudCom Expense worksheet'!F186))</f>
        <v>1532.69</v>
      </c>
      <c r="F183" s="264">
        <f>IF(ISBLANK('BudCom Expense worksheet'!G186),"",('BudCom Expense worksheet'!G186))</f>
        <v>1969.26</v>
      </c>
      <c r="G183" s="265">
        <f>IF(ISBLANK('BudCom Expense worksheet'!H186),"",('BudCom Expense worksheet'!H186))</f>
        <v>3300</v>
      </c>
      <c r="H183" s="266">
        <f>IF(ISBLANK('BudCom Expense worksheet'!I186),"",('BudCom Expense worksheet'!I186))</f>
        <v>1330.74</v>
      </c>
      <c r="I183" s="267">
        <f>IF(ISBLANK('BudCom Expense worksheet'!J186),"",('BudCom Expense worksheet'!J186))</f>
        <v>0.59674545454545458</v>
      </c>
      <c r="J183" s="273">
        <f>IF(ISBLANK('BudCom Expense worksheet'!K186),"",('BudCom Expense worksheet'!K186))</f>
        <v>3700</v>
      </c>
      <c r="K183" s="273">
        <f>IF(ISBLANK('BudCom Expense worksheet'!L186),"",('BudCom Expense worksheet'!L186))</f>
        <v>3700</v>
      </c>
      <c r="L183" s="273">
        <f>IF(ISBLANK('BudCom Expense worksheet'!M186),"",('BudCom Expense worksheet'!M186))</f>
        <v>0</v>
      </c>
      <c r="M183" s="273">
        <f>IF(ISBLANK('BudCom Expense worksheet'!N186),"",('BudCom Expense worksheet'!N186))</f>
        <v>3700</v>
      </c>
      <c r="N183" s="254">
        <f>IF(ISBLANK('BudCom Expense worksheet'!O186),"",('BudCom Expense worksheet'!O186))</f>
        <v>44145</v>
      </c>
      <c r="O183" s="273">
        <f>IF(ISBLANK('BudCom Expense worksheet'!P186),"",('BudCom Expense worksheet'!P186))</f>
        <v>0</v>
      </c>
      <c r="P183" s="273">
        <f>IF(ISBLANK('BudCom Expense worksheet'!Q186),"",('BudCom Expense worksheet'!Q186))</f>
        <v>3000</v>
      </c>
    </row>
    <row r="184" spans="1:16" hidden="1" x14ac:dyDescent="0.25">
      <c r="A184" s="249"/>
      <c r="B184" s="249" t="s">
        <v>726</v>
      </c>
      <c r="C184" s="249"/>
      <c r="D184" s="249"/>
      <c r="E184" s="283" t="str">
        <f>IF(ISBLANK('BudCom Expense worksheet'!F187),"",('BudCom Expense worksheet'!F187))</f>
        <v/>
      </c>
      <c r="F184" s="284" t="str">
        <f>IF(ISBLANK('BudCom Expense worksheet'!G187),"",('BudCom Expense worksheet'!G187))</f>
        <v/>
      </c>
      <c r="G184" s="273" t="str">
        <f>IF(ISBLANK('BudCom Expense worksheet'!H187),"",('BudCom Expense worksheet'!H187))</f>
        <v/>
      </c>
      <c r="H184" s="274" t="str">
        <f>IF(ISBLANK('BudCom Expense worksheet'!I187),"",('BudCom Expense worksheet'!I187))</f>
        <v/>
      </c>
      <c r="I184" s="275" t="str">
        <f>IF(ISBLANK('BudCom Expense worksheet'!J187),"",('BudCom Expense worksheet'!J187))</f>
        <v/>
      </c>
      <c r="J184" s="273" t="str">
        <f>IF(ISBLANK('BudCom Expense worksheet'!K187),"",('BudCom Expense worksheet'!K187))</f>
        <v/>
      </c>
      <c r="K184" s="273" t="str">
        <f>IF(ISBLANK('BudCom Expense worksheet'!L187),"",('BudCom Expense worksheet'!L187))</f>
        <v/>
      </c>
      <c r="L184" s="273" t="str">
        <f>IF(ISBLANK('BudCom Expense worksheet'!M187),"",('BudCom Expense worksheet'!M187))</f>
        <v/>
      </c>
      <c r="M184" s="273" t="str">
        <f>IF(ISBLANK('BudCom Expense worksheet'!N187),"",('BudCom Expense worksheet'!N187))</f>
        <v/>
      </c>
      <c r="N184" s="254">
        <f>IF(ISBLANK('BudCom Expense worksheet'!O187),"",('BudCom Expense worksheet'!O187))</f>
        <v>44145</v>
      </c>
      <c r="O184" s="273" t="str">
        <f>IF(ISBLANK('BudCom Expense worksheet'!P187),"",('BudCom Expense worksheet'!P187))</f>
        <v/>
      </c>
      <c r="P184" s="273" t="str">
        <f>IF(ISBLANK('BudCom Expense worksheet'!Q187),"",('BudCom Expense worksheet'!Q187))</f>
        <v/>
      </c>
    </row>
    <row r="185" spans="1:16" hidden="1" x14ac:dyDescent="0.25">
      <c r="A185" s="249"/>
      <c r="B185" s="249"/>
      <c r="C185" s="281" t="s">
        <v>727</v>
      </c>
      <c r="D185" s="298"/>
      <c r="E185" s="283" t="str">
        <f>IF(ISBLANK('BudCom Expense worksheet'!F188),"",('BudCom Expense worksheet'!F188))</f>
        <v/>
      </c>
      <c r="F185" s="284">
        <f>IF(ISBLANK('BudCom Expense worksheet'!G188),"",('BudCom Expense worksheet'!G188))</f>
        <v>0</v>
      </c>
      <c r="G185" s="313">
        <f>IF(ISBLANK('BudCom Expense worksheet'!H188),"",('BudCom Expense worksheet'!H188))</f>
        <v>0</v>
      </c>
      <c r="H185" s="274">
        <f>IF(ISBLANK('BudCom Expense worksheet'!I188),"",('BudCom Expense worksheet'!I188))</f>
        <v>0</v>
      </c>
      <c r="I185" s="275" t="str">
        <f>IF(ISBLANK('BudCom Expense worksheet'!J188),"",('BudCom Expense worksheet'!J188))</f>
        <v>---</v>
      </c>
      <c r="J185" s="313">
        <f>IF(ISBLANK('BudCom Expense worksheet'!K188),"",('BudCom Expense worksheet'!K188))</f>
        <v>0</v>
      </c>
      <c r="K185" s="313">
        <f>IF(ISBLANK('BudCom Expense worksheet'!L188),"",('BudCom Expense worksheet'!L188))</f>
        <v>0</v>
      </c>
      <c r="L185" s="273">
        <f>IF(ISBLANK('BudCom Expense worksheet'!M188),"",('BudCom Expense worksheet'!M188))</f>
        <v>0</v>
      </c>
      <c r="M185" s="313">
        <f>IF(ISBLANK('BudCom Expense worksheet'!N188),"",('BudCom Expense worksheet'!N188))</f>
        <v>0</v>
      </c>
      <c r="N185" s="254">
        <f>IF(ISBLANK('BudCom Expense worksheet'!O188),"",('BudCom Expense worksheet'!O188))</f>
        <v>44145</v>
      </c>
      <c r="O185" s="273">
        <f>IF(ISBLANK('BudCom Expense worksheet'!P188),"",('BudCom Expense worksheet'!P188))</f>
        <v>0</v>
      </c>
      <c r="P185" s="313">
        <f>IF(ISBLANK('BudCom Expense worksheet'!Q188),"",('BudCom Expense worksheet'!Q188))</f>
        <v>0</v>
      </c>
    </row>
    <row r="186" spans="1:16" hidden="1" x14ac:dyDescent="0.25">
      <c r="A186" s="249"/>
      <c r="B186" s="249"/>
      <c r="C186" s="281" t="s">
        <v>728</v>
      </c>
      <c r="D186" s="249"/>
      <c r="E186" s="283">
        <f>IF(ISBLANK('BudCom Expense worksheet'!F189),"",('BudCom Expense worksheet'!F189))</f>
        <v>325.77</v>
      </c>
      <c r="F186" s="284">
        <f>IF(ISBLANK('BudCom Expense worksheet'!G189),"",('BudCom Expense worksheet'!G189))</f>
        <v>42.53</v>
      </c>
      <c r="G186" s="273">
        <f>IF(ISBLANK('BudCom Expense worksheet'!H189),"",('BudCom Expense worksheet'!H189))</f>
        <v>325</v>
      </c>
      <c r="H186" s="274">
        <f>IF(ISBLANK('BudCom Expense worksheet'!I189),"",('BudCom Expense worksheet'!I189))</f>
        <v>282.47000000000003</v>
      </c>
      <c r="I186" s="275">
        <f>IF(ISBLANK('BudCom Expense worksheet'!J189),"",('BudCom Expense worksheet'!J189))</f>
        <v>0.13086153846153847</v>
      </c>
      <c r="J186" s="313">
        <f>IF(ISBLANK('BudCom Expense worksheet'!K189),"",('BudCom Expense worksheet'!K189))</f>
        <v>245</v>
      </c>
      <c r="K186" s="313">
        <f>IF(ISBLANK('BudCom Expense worksheet'!L189),"",('BudCom Expense worksheet'!L189))</f>
        <v>245</v>
      </c>
      <c r="L186" s="273">
        <f>IF(ISBLANK('BudCom Expense worksheet'!M189),"",('BudCom Expense worksheet'!M189))</f>
        <v>0</v>
      </c>
      <c r="M186" s="313">
        <f>IF(ISBLANK('BudCom Expense worksheet'!N189),"",('BudCom Expense worksheet'!N189))</f>
        <v>245</v>
      </c>
      <c r="N186" s="254">
        <f>IF(ISBLANK('BudCom Expense worksheet'!O189),"",('BudCom Expense worksheet'!O189))</f>
        <v>44145</v>
      </c>
      <c r="O186" s="273">
        <f>IF(ISBLANK('BudCom Expense worksheet'!P189),"",('BudCom Expense worksheet'!P189))</f>
        <v>0</v>
      </c>
      <c r="P186" s="313">
        <f>IF(ISBLANK('BudCom Expense worksheet'!Q189),"",('BudCom Expense worksheet'!Q189))</f>
        <v>245</v>
      </c>
    </row>
    <row r="187" spans="1:16" hidden="1" x14ac:dyDescent="0.25">
      <c r="A187" s="249"/>
      <c r="B187" s="249"/>
      <c r="C187" s="281" t="s">
        <v>729</v>
      </c>
      <c r="D187" s="249"/>
      <c r="E187" s="283">
        <f>IF(ISBLANK('BudCom Expense worksheet'!F190),"",('BudCom Expense worksheet'!F190))</f>
        <v>251.1</v>
      </c>
      <c r="F187" s="284">
        <f>IF(ISBLANK('BudCom Expense worksheet'!G190),"",('BudCom Expense worksheet'!G190))</f>
        <v>443.75</v>
      </c>
      <c r="G187" s="273">
        <f>IF(ISBLANK('BudCom Expense worksheet'!H190),"",('BudCom Expense worksheet'!H190))</f>
        <v>350</v>
      </c>
      <c r="H187" s="274">
        <f>IF(ISBLANK('BudCom Expense worksheet'!I190),"",('BudCom Expense worksheet'!I190))</f>
        <v>-93.75</v>
      </c>
      <c r="I187" s="275">
        <f>IF(ISBLANK('BudCom Expense worksheet'!J190),"",('BudCom Expense worksheet'!J190))</f>
        <v>1.2678571428571428</v>
      </c>
      <c r="J187" s="313">
        <f>IF(ISBLANK('BudCom Expense worksheet'!K190),"",('BudCom Expense worksheet'!K190))</f>
        <v>350</v>
      </c>
      <c r="K187" s="313">
        <f>IF(ISBLANK('BudCom Expense worksheet'!L190),"",('BudCom Expense worksheet'!L190))</f>
        <v>350</v>
      </c>
      <c r="L187" s="273">
        <f>IF(ISBLANK('BudCom Expense worksheet'!M190),"",('BudCom Expense worksheet'!M190))</f>
        <v>0</v>
      </c>
      <c r="M187" s="313">
        <f>IF(ISBLANK('BudCom Expense worksheet'!N190),"",('BudCom Expense worksheet'!N190))</f>
        <v>350</v>
      </c>
      <c r="N187" s="254">
        <f>IF(ISBLANK('BudCom Expense worksheet'!O190),"",('BudCom Expense worksheet'!O190))</f>
        <v>44145</v>
      </c>
      <c r="O187" s="273">
        <f>IF(ISBLANK('BudCom Expense worksheet'!P190),"",('BudCom Expense worksheet'!P190))</f>
        <v>0</v>
      </c>
      <c r="P187" s="313">
        <f>IF(ISBLANK('BudCom Expense worksheet'!Q190),"",('BudCom Expense worksheet'!Q190))</f>
        <v>350</v>
      </c>
    </row>
    <row r="188" spans="1:16" hidden="1" x14ac:dyDescent="0.25">
      <c r="A188" s="249"/>
      <c r="B188" s="249"/>
      <c r="C188" s="281" t="s">
        <v>730</v>
      </c>
      <c r="D188" s="249"/>
      <c r="E188" s="283">
        <f>IF(ISBLANK('BudCom Expense worksheet'!F191),"",('BudCom Expense worksheet'!F191))</f>
        <v>120</v>
      </c>
      <c r="F188" s="284">
        <f>IF(ISBLANK('BudCom Expense worksheet'!G191),"",('BudCom Expense worksheet'!G191))</f>
        <v>312.5</v>
      </c>
      <c r="G188" s="273">
        <f>IF(ISBLANK('BudCom Expense worksheet'!H191),"",('BudCom Expense worksheet'!H191))</f>
        <v>120</v>
      </c>
      <c r="H188" s="274">
        <f>IF(ISBLANK('BudCom Expense worksheet'!I191),"",('BudCom Expense worksheet'!I191))</f>
        <v>-192.5</v>
      </c>
      <c r="I188" s="275">
        <f>IF(ISBLANK('BudCom Expense worksheet'!J191),"",('BudCom Expense worksheet'!J191))</f>
        <v>2.6041666666666665</v>
      </c>
      <c r="J188" s="313">
        <f>IF(ISBLANK('BudCom Expense worksheet'!K191),"",('BudCom Expense worksheet'!K191))</f>
        <v>200</v>
      </c>
      <c r="K188" s="313">
        <f>IF(ISBLANK('BudCom Expense worksheet'!L191),"",('BudCom Expense worksheet'!L191))</f>
        <v>200</v>
      </c>
      <c r="L188" s="273">
        <f>IF(ISBLANK('BudCom Expense worksheet'!M191),"",('BudCom Expense worksheet'!M191))</f>
        <v>0</v>
      </c>
      <c r="M188" s="313">
        <f>IF(ISBLANK('BudCom Expense worksheet'!N191),"",('BudCom Expense worksheet'!N191))</f>
        <v>200</v>
      </c>
      <c r="N188" s="254">
        <f>IF(ISBLANK('BudCom Expense worksheet'!O191),"",('BudCom Expense worksheet'!O191))</f>
        <v>44145</v>
      </c>
      <c r="O188" s="273">
        <f>IF(ISBLANK('BudCom Expense worksheet'!P191),"",('BudCom Expense worksheet'!P191))</f>
        <v>0</v>
      </c>
      <c r="P188" s="313">
        <f>IF(ISBLANK('BudCom Expense worksheet'!Q191),"",('BudCom Expense worksheet'!Q191))</f>
        <v>120</v>
      </c>
    </row>
    <row r="189" spans="1:16" hidden="1" x14ac:dyDescent="0.25">
      <c r="A189" s="249"/>
      <c r="B189" s="249"/>
      <c r="C189" s="281" t="s">
        <v>731</v>
      </c>
      <c r="D189" s="249"/>
      <c r="E189" s="283">
        <f>IF(ISBLANK('BudCom Expense worksheet'!F192),"",('BudCom Expense worksheet'!F192))</f>
        <v>0</v>
      </c>
      <c r="F189" s="284">
        <f>IF(ISBLANK('BudCom Expense worksheet'!G192),"",('BudCom Expense worksheet'!G192))</f>
        <v>0</v>
      </c>
      <c r="G189" s="273">
        <f>IF(ISBLANK('BudCom Expense worksheet'!H192),"",('BudCom Expense worksheet'!H192))</f>
        <v>50</v>
      </c>
      <c r="H189" s="274">
        <f>IF(ISBLANK('BudCom Expense worksheet'!I192),"",('BudCom Expense worksheet'!I192))</f>
        <v>50</v>
      </c>
      <c r="I189" s="275">
        <f>IF(ISBLANK('BudCom Expense worksheet'!J192),"",('BudCom Expense worksheet'!J192))</f>
        <v>0</v>
      </c>
      <c r="J189" s="313">
        <f>IF(ISBLANK('BudCom Expense worksheet'!K192),"",('BudCom Expense worksheet'!K192))</f>
        <v>50</v>
      </c>
      <c r="K189" s="313">
        <f>IF(ISBLANK('BudCom Expense worksheet'!L192),"",('BudCom Expense worksheet'!L192))</f>
        <v>50</v>
      </c>
      <c r="L189" s="273">
        <f>IF(ISBLANK('BudCom Expense worksheet'!M192),"",('BudCom Expense worksheet'!M192))</f>
        <v>0</v>
      </c>
      <c r="M189" s="313">
        <f>IF(ISBLANK('BudCom Expense worksheet'!N192),"",('BudCom Expense worksheet'!N192))</f>
        <v>50</v>
      </c>
      <c r="N189" s="254">
        <f>IF(ISBLANK('BudCom Expense worksheet'!O192),"",('BudCom Expense worksheet'!O192))</f>
        <v>44145</v>
      </c>
      <c r="O189" s="273">
        <f>IF(ISBLANK('BudCom Expense worksheet'!P192),"",('BudCom Expense worksheet'!P192))</f>
        <v>0</v>
      </c>
      <c r="P189" s="313">
        <f>IF(ISBLANK('BudCom Expense worksheet'!Q192),"",('BudCom Expense worksheet'!Q192))</f>
        <v>50</v>
      </c>
    </row>
    <row r="190" spans="1:16" hidden="1" x14ac:dyDescent="0.25">
      <c r="A190" s="249"/>
      <c r="B190" s="249"/>
      <c r="C190" s="281" t="s">
        <v>732</v>
      </c>
      <c r="D190" s="249"/>
      <c r="E190" s="283" t="str">
        <f>IF(ISBLANK('BudCom Expense worksheet'!F193),"",('BudCom Expense worksheet'!F193))</f>
        <v/>
      </c>
      <c r="F190" s="284">
        <f>IF(ISBLANK('BudCom Expense worksheet'!G193),"",('BudCom Expense worksheet'!G193))</f>
        <v>0</v>
      </c>
      <c r="G190" s="273">
        <f>IF(ISBLANK('BudCom Expense worksheet'!H193),"",('BudCom Expense worksheet'!H193))</f>
        <v>0</v>
      </c>
      <c r="H190" s="274">
        <f>IF(ISBLANK('BudCom Expense worksheet'!I193),"",('BudCom Expense worksheet'!I193))</f>
        <v>0</v>
      </c>
      <c r="I190" s="275" t="str">
        <f>IF(ISBLANK('BudCom Expense worksheet'!J193),"",('BudCom Expense worksheet'!J193))</f>
        <v>---</v>
      </c>
      <c r="J190" s="313">
        <f>IF(ISBLANK('BudCom Expense worksheet'!K193),"",('BudCom Expense worksheet'!K193))</f>
        <v>0</v>
      </c>
      <c r="K190" s="313">
        <f>IF(ISBLANK('BudCom Expense worksheet'!L193),"",('BudCom Expense worksheet'!L193))</f>
        <v>0</v>
      </c>
      <c r="L190" s="273">
        <f>IF(ISBLANK('BudCom Expense worksheet'!M193),"",('BudCom Expense worksheet'!M193))</f>
        <v>0</v>
      </c>
      <c r="M190" s="313">
        <f>IF(ISBLANK('BudCom Expense worksheet'!N193),"",('BudCom Expense worksheet'!N193))</f>
        <v>0</v>
      </c>
      <c r="N190" s="254">
        <f>IF(ISBLANK('BudCom Expense worksheet'!O193),"",('BudCom Expense worksheet'!O193))</f>
        <v>44145</v>
      </c>
      <c r="O190" s="273">
        <f>IF(ISBLANK('BudCom Expense worksheet'!P193),"",('BudCom Expense worksheet'!P193))</f>
        <v>0</v>
      </c>
      <c r="P190" s="313">
        <f>IF(ISBLANK('BudCom Expense worksheet'!Q193),"",('BudCom Expense worksheet'!Q193))</f>
        <v>0</v>
      </c>
    </row>
    <row r="191" spans="1:16" ht="13.5" hidden="1" thickBot="1" x14ac:dyDescent="0.3">
      <c r="A191" s="249"/>
      <c r="B191" s="249" t="s">
        <v>733</v>
      </c>
      <c r="C191" s="249"/>
      <c r="D191" s="249"/>
      <c r="E191" s="307">
        <f>IF(ISBLANK('BudCom Expense worksheet'!F194),"",('BudCom Expense worksheet'!F194))</f>
        <v>696.87</v>
      </c>
      <c r="F191" s="308">
        <f>IF(ISBLANK('BudCom Expense worksheet'!G194),"",('BudCom Expense worksheet'!G194))</f>
        <v>798.78</v>
      </c>
      <c r="G191" s="309">
        <f>IF(ISBLANK('BudCom Expense worksheet'!H194),"",('BudCom Expense worksheet'!H194))</f>
        <v>845</v>
      </c>
      <c r="H191" s="292">
        <f>IF(ISBLANK('BudCom Expense worksheet'!I194),"",('BudCom Expense worksheet'!I194))</f>
        <v>46.220000000000027</v>
      </c>
      <c r="I191" s="293">
        <f>IF(ISBLANK('BudCom Expense worksheet'!J194),"",('BudCom Expense worksheet'!J194))</f>
        <v>0.94530177514792901</v>
      </c>
      <c r="J191" s="319">
        <f>IF(ISBLANK('BudCom Expense worksheet'!K194),"",('BudCom Expense worksheet'!K194))</f>
        <v>845</v>
      </c>
      <c r="K191" s="319">
        <f>IF(ISBLANK('BudCom Expense worksheet'!L194),"",('BudCom Expense worksheet'!L194))</f>
        <v>845</v>
      </c>
      <c r="L191" s="273">
        <f>IF(ISBLANK('BudCom Expense worksheet'!M194),"",('BudCom Expense worksheet'!M194))</f>
        <v>0</v>
      </c>
      <c r="M191" s="319">
        <f>IF(ISBLANK('BudCom Expense worksheet'!N194),"",('BudCom Expense worksheet'!N194))</f>
        <v>845</v>
      </c>
      <c r="N191" s="254">
        <f>IF(ISBLANK('BudCom Expense worksheet'!O194),"",('BudCom Expense worksheet'!O194))</f>
        <v>44145</v>
      </c>
      <c r="O191" s="319">
        <f>IF(ISBLANK('BudCom Expense worksheet'!P194),"",('BudCom Expense worksheet'!P194))</f>
        <v>0</v>
      </c>
      <c r="P191" s="319">
        <f>IF(ISBLANK('BudCom Expense worksheet'!Q194),"",('BudCom Expense worksheet'!Q194))</f>
        <v>765</v>
      </c>
    </row>
    <row r="192" spans="1:16" ht="14.25" thickTop="1" thickBot="1" x14ac:dyDescent="0.3">
      <c r="A192" s="249" t="s">
        <v>734</v>
      </c>
      <c r="B192" s="249"/>
      <c r="C192" s="249"/>
      <c r="D192" s="249"/>
      <c r="E192" s="295">
        <f>IF(ISBLANK('BudCom Expense worksheet'!F195),"",('BudCom Expense worksheet'!F195))</f>
        <v>2229.56</v>
      </c>
      <c r="F192" s="296">
        <f>IF(ISBLANK('BudCom Expense worksheet'!G195),"",('BudCom Expense worksheet'!G195))</f>
        <v>2768.04</v>
      </c>
      <c r="G192" s="297">
        <f>IF(ISBLANK('BudCom Expense worksheet'!H195),"",('BudCom Expense worksheet'!H195))</f>
        <v>4145</v>
      </c>
      <c r="H192" s="274">
        <f>IF(ISBLANK('BudCom Expense worksheet'!I195),"",('BudCom Expense worksheet'!I195))</f>
        <v>1376.96</v>
      </c>
      <c r="I192" s="275">
        <f>IF(ISBLANK('BudCom Expense worksheet'!J195),"",('BudCom Expense worksheet'!J195))</f>
        <v>0.66780217129071173</v>
      </c>
      <c r="J192" s="297">
        <f>IF(ISBLANK('BudCom Expense worksheet'!K195),"",('BudCom Expense worksheet'!K195))</f>
        <v>4545</v>
      </c>
      <c r="K192" s="297">
        <f>IF(ISBLANK('BudCom Expense worksheet'!L195),"",('BudCom Expense worksheet'!L195))</f>
        <v>4545</v>
      </c>
      <c r="L192" s="297">
        <f>IF(ISBLANK('BudCom Expense worksheet'!M195),"",('BudCom Expense worksheet'!M195))</f>
        <v>0</v>
      </c>
      <c r="M192" s="297">
        <f>IF(ISBLANK('BudCom Expense worksheet'!N195),"",('BudCom Expense worksheet'!N195))</f>
        <v>4545</v>
      </c>
      <c r="N192" s="254">
        <f>IF(ISBLANK('BudCom Expense worksheet'!O195),"",('BudCom Expense worksheet'!O195))</f>
        <v>44145</v>
      </c>
      <c r="O192" s="297">
        <f>IF(ISBLANK('BudCom Expense worksheet'!P195),"",('BudCom Expense worksheet'!P195))</f>
        <v>0</v>
      </c>
      <c r="P192" s="297">
        <f>IF(ISBLANK('BudCom Expense worksheet'!Q195),"",('BudCom Expense worksheet'!Q195))</f>
        <v>3765</v>
      </c>
    </row>
    <row r="193" spans="1:16" ht="13.5" hidden="1" thickBot="1" x14ac:dyDescent="0.3">
      <c r="A193" s="249"/>
      <c r="B193" s="249"/>
      <c r="C193" s="249"/>
      <c r="D193" s="249"/>
      <c r="E193" s="283" t="str">
        <f>IF(ISBLANK('BudCom Expense worksheet'!F196),"",('BudCom Expense worksheet'!F196))</f>
        <v/>
      </c>
      <c r="F193" s="284" t="str">
        <f>IF(ISBLANK('BudCom Expense worksheet'!G196),"",('BudCom Expense worksheet'!G196))</f>
        <v/>
      </c>
      <c r="G193" s="273" t="str">
        <f>IF(ISBLANK('BudCom Expense worksheet'!H196),"",('BudCom Expense worksheet'!H196))</f>
        <v/>
      </c>
      <c r="H193" s="274" t="str">
        <f>IF(ISBLANK('BudCom Expense worksheet'!I196),"",('BudCom Expense worksheet'!I196))</f>
        <v/>
      </c>
      <c r="I193" s="275" t="str">
        <f>IF(ISBLANK('BudCom Expense worksheet'!J196),"",('BudCom Expense worksheet'!J196))</f>
        <v/>
      </c>
      <c r="J193" s="273" t="str">
        <f>IF(ISBLANK('BudCom Expense worksheet'!K196),"",('BudCom Expense worksheet'!K196))</f>
        <v/>
      </c>
      <c r="K193" s="273" t="str">
        <f>IF(ISBLANK('BudCom Expense worksheet'!L196),"",('BudCom Expense worksheet'!L196))</f>
        <v/>
      </c>
      <c r="L193" s="273" t="str">
        <f>IF(ISBLANK('BudCom Expense worksheet'!M196),"",('BudCom Expense worksheet'!M196))</f>
        <v/>
      </c>
      <c r="M193" s="273" t="str">
        <f>IF(ISBLANK('BudCom Expense worksheet'!N196),"",('BudCom Expense worksheet'!N196))</f>
        <v/>
      </c>
      <c r="N193" s="254" t="str">
        <f>IF(ISBLANK('BudCom Expense worksheet'!O196),"",('BudCom Expense worksheet'!O196))</f>
        <v/>
      </c>
      <c r="O193" s="273" t="str">
        <f>IF(ISBLANK('BudCom Expense worksheet'!P196),"",('BudCom Expense worksheet'!P196))</f>
        <v/>
      </c>
      <c r="P193" s="273" t="str">
        <f>IF(ISBLANK('BudCom Expense worksheet'!Q196),"",('BudCom Expense worksheet'!Q196))</f>
        <v/>
      </c>
    </row>
    <row r="194" spans="1:16" hidden="1" x14ac:dyDescent="0.25">
      <c r="A194" s="249" t="s">
        <v>735</v>
      </c>
      <c r="B194" s="249"/>
      <c r="C194" s="249"/>
      <c r="D194" s="249"/>
      <c r="E194" s="283" t="str">
        <f>IF(ISBLANK('BudCom Expense worksheet'!F197),"",('BudCom Expense worksheet'!F197))</f>
        <v/>
      </c>
      <c r="F194" s="284" t="str">
        <f>IF(ISBLANK('BudCom Expense worksheet'!G197),"",('BudCom Expense worksheet'!G197))</f>
        <v/>
      </c>
      <c r="G194" s="273" t="str">
        <f>IF(ISBLANK('BudCom Expense worksheet'!H197),"",('BudCom Expense worksheet'!H197))</f>
        <v/>
      </c>
      <c r="H194" s="274" t="str">
        <f>IF(ISBLANK('BudCom Expense worksheet'!I197),"",('BudCom Expense worksheet'!I197))</f>
        <v/>
      </c>
      <c r="I194" s="275" t="str">
        <f>IF(ISBLANK('BudCom Expense worksheet'!J197),"",('BudCom Expense worksheet'!J197))</f>
        <v/>
      </c>
      <c r="J194" s="273" t="str">
        <f>IF(ISBLANK('BudCom Expense worksheet'!K197),"",('BudCom Expense worksheet'!K197))</f>
        <v/>
      </c>
      <c r="K194" s="273" t="str">
        <f>IF(ISBLANK('BudCom Expense worksheet'!L197),"",('BudCom Expense worksheet'!L197))</f>
        <v/>
      </c>
      <c r="L194" s="273" t="str">
        <f>IF(ISBLANK('BudCom Expense worksheet'!M197),"",('BudCom Expense worksheet'!M197))</f>
        <v/>
      </c>
      <c r="M194" s="273" t="str">
        <f>IF(ISBLANK('BudCom Expense worksheet'!N197),"",('BudCom Expense worksheet'!N197))</f>
        <v/>
      </c>
      <c r="N194" s="254" t="str">
        <f>IF(ISBLANK('BudCom Expense worksheet'!O197),"",('BudCom Expense worksheet'!O197))</f>
        <v/>
      </c>
      <c r="O194" s="273" t="str">
        <f>IF(ISBLANK('BudCom Expense worksheet'!P197),"",('BudCom Expense worksheet'!P197))</f>
        <v/>
      </c>
      <c r="P194" s="273" t="str">
        <f>IF(ISBLANK('BudCom Expense worksheet'!Q197),"",('BudCom Expense worksheet'!Q197))</f>
        <v/>
      </c>
    </row>
    <row r="195" spans="1:16" hidden="1" x14ac:dyDescent="0.25">
      <c r="A195" s="249"/>
      <c r="B195" s="249" t="s">
        <v>736</v>
      </c>
      <c r="C195" s="249"/>
      <c r="E195" s="283" t="str">
        <f>IF(ISBLANK('BudCom Expense worksheet'!F198),"",('BudCom Expense worksheet'!F198))</f>
        <v/>
      </c>
      <c r="F195" s="284" t="str">
        <f>IF(ISBLANK('BudCom Expense worksheet'!G198),"",('BudCom Expense worksheet'!G198))</f>
        <v/>
      </c>
      <c r="G195" s="273" t="str">
        <f>IF(ISBLANK('BudCom Expense worksheet'!H198),"",('BudCom Expense worksheet'!H198))</f>
        <v/>
      </c>
      <c r="H195" s="274" t="str">
        <f>IF(ISBLANK('BudCom Expense worksheet'!I198),"",('BudCom Expense worksheet'!I198))</f>
        <v/>
      </c>
      <c r="I195" s="275" t="str">
        <f>IF(ISBLANK('BudCom Expense worksheet'!J198),"",('BudCom Expense worksheet'!J198))</f>
        <v/>
      </c>
      <c r="J195" s="273" t="str">
        <f>IF(ISBLANK('BudCom Expense worksheet'!K198),"",('BudCom Expense worksheet'!K198))</f>
        <v/>
      </c>
      <c r="K195" s="273" t="str">
        <f>IF(ISBLANK('BudCom Expense worksheet'!L198),"",('BudCom Expense worksheet'!L198))</f>
        <v/>
      </c>
      <c r="L195" s="273" t="str">
        <f>IF(ISBLANK('BudCom Expense worksheet'!M198),"",('BudCom Expense worksheet'!M198))</f>
        <v/>
      </c>
      <c r="M195" s="273" t="str">
        <f>IF(ISBLANK('BudCom Expense worksheet'!N198),"",('BudCom Expense worksheet'!N198))</f>
        <v/>
      </c>
      <c r="N195" s="254">
        <f>IF(ISBLANK('BudCom Expense worksheet'!O198),"",('BudCom Expense worksheet'!O198))</f>
        <v>44194</v>
      </c>
      <c r="O195" s="273" t="str">
        <f>IF(ISBLANK('BudCom Expense worksheet'!P198),"",('BudCom Expense worksheet'!P198))</f>
        <v/>
      </c>
      <c r="P195" s="273" t="str">
        <f>IF(ISBLANK('BudCom Expense worksheet'!Q198),"",('BudCom Expense worksheet'!Q198))</f>
        <v/>
      </c>
    </row>
    <row r="196" spans="1:16" hidden="1" x14ac:dyDescent="0.25">
      <c r="A196" s="249"/>
      <c r="B196" s="249"/>
      <c r="C196" s="281" t="s">
        <v>737</v>
      </c>
      <c r="D196" s="298"/>
      <c r="E196" s="283">
        <f>IF(ISBLANK('BudCom Expense worksheet'!F199),"",('BudCom Expense worksheet'!F199))</f>
        <v>13100</v>
      </c>
      <c r="F196" s="284">
        <f>IF(ISBLANK('BudCom Expense worksheet'!G199),"",('BudCom Expense worksheet'!G199))</f>
        <v>14000</v>
      </c>
      <c r="G196" s="273">
        <f>IF(ISBLANK('BudCom Expense worksheet'!H199),"",('BudCom Expense worksheet'!H199))</f>
        <v>14500</v>
      </c>
      <c r="H196" s="274">
        <f>IF(ISBLANK('BudCom Expense worksheet'!I199),"",('BudCom Expense worksheet'!I199))</f>
        <v>500</v>
      </c>
      <c r="I196" s="275">
        <f>IF(ISBLANK('BudCom Expense worksheet'!J199),"",('BudCom Expense worksheet'!J199))</f>
        <v>0.96551724137931039</v>
      </c>
      <c r="J196" s="273">
        <f>IF(ISBLANK('BudCom Expense worksheet'!K199),"",('BudCom Expense worksheet'!K199))</f>
        <v>14500</v>
      </c>
      <c r="K196" s="273">
        <f>IF(ISBLANK('BudCom Expense worksheet'!L199),"",('BudCom Expense worksheet'!L199))</f>
        <v>14500</v>
      </c>
      <c r="L196" s="273">
        <f>IF(ISBLANK('BudCom Expense worksheet'!M199),"",('BudCom Expense worksheet'!M199))</f>
        <v>0</v>
      </c>
      <c r="M196" s="273">
        <f>IF(ISBLANK('BudCom Expense worksheet'!N199),"",('BudCom Expense worksheet'!N199))</f>
        <v>14500</v>
      </c>
      <c r="N196" s="254">
        <f>IF(ISBLANK('BudCom Expense worksheet'!O199),"",('BudCom Expense worksheet'!O199))</f>
        <v>44194</v>
      </c>
      <c r="O196" s="273">
        <f>IF(ISBLANK('BudCom Expense worksheet'!P199),"",('BudCom Expense worksheet'!P199))</f>
        <v>0</v>
      </c>
      <c r="P196" s="273">
        <f>IF(ISBLANK('BudCom Expense worksheet'!Q199),"",('BudCom Expense worksheet'!Q199))</f>
        <v>14500</v>
      </c>
    </row>
    <row r="197" spans="1:16" hidden="1" x14ac:dyDescent="0.25">
      <c r="A197" s="249"/>
      <c r="B197" s="249"/>
      <c r="C197" s="281" t="s">
        <v>738</v>
      </c>
      <c r="D197" s="298"/>
      <c r="E197" s="283">
        <f>IF(ISBLANK('BudCom Expense worksheet'!F200),"",('BudCom Expense worksheet'!F200))</f>
        <v>1300</v>
      </c>
      <c r="F197" s="284">
        <f>IF(ISBLANK('BudCom Expense worksheet'!G200),"",('BudCom Expense worksheet'!G200))</f>
        <v>775</v>
      </c>
      <c r="G197" s="273">
        <f>IF(ISBLANK('BudCom Expense worksheet'!H200),"",('BudCom Expense worksheet'!H200))</f>
        <v>2000</v>
      </c>
      <c r="H197" s="274">
        <f>IF(ISBLANK('BudCom Expense worksheet'!I200),"",('BudCom Expense worksheet'!I200))</f>
        <v>1225</v>
      </c>
      <c r="I197" s="275">
        <f>IF(ISBLANK('BudCom Expense worksheet'!J200),"",('BudCom Expense worksheet'!J200))</f>
        <v>0.38750000000000001</v>
      </c>
      <c r="J197" s="273">
        <f>IF(ISBLANK('BudCom Expense worksheet'!K200),"",('BudCom Expense worksheet'!K200))</f>
        <v>2000</v>
      </c>
      <c r="K197" s="273">
        <f>IF(ISBLANK('BudCom Expense worksheet'!L200),"",('BudCom Expense worksheet'!L200))</f>
        <v>2000</v>
      </c>
      <c r="L197" s="273">
        <f>IF(ISBLANK('BudCom Expense worksheet'!M200),"",('BudCom Expense worksheet'!M200))</f>
        <v>0</v>
      </c>
      <c r="M197" s="273">
        <f>IF(ISBLANK('BudCom Expense worksheet'!N200),"",('BudCom Expense worksheet'!N200))</f>
        <v>2000</v>
      </c>
      <c r="N197" s="254">
        <f>IF(ISBLANK('BudCom Expense worksheet'!O200),"",('BudCom Expense worksheet'!O200))</f>
        <v>44194</v>
      </c>
      <c r="O197" s="273">
        <f>IF(ISBLANK('BudCom Expense worksheet'!P200),"",('BudCom Expense worksheet'!P200))</f>
        <v>0</v>
      </c>
      <c r="P197" s="273">
        <f>IF(ISBLANK('BudCom Expense worksheet'!Q200),"",('BudCom Expense worksheet'!Q200))</f>
        <v>2000</v>
      </c>
    </row>
    <row r="198" spans="1:16" hidden="1" x14ac:dyDescent="0.25">
      <c r="A198" s="249"/>
      <c r="B198" s="249"/>
      <c r="C198" s="281" t="s">
        <v>739</v>
      </c>
      <c r="D198" s="298"/>
      <c r="E198" s="283" t="str">
        <f>IF(ISBLANK('BudCom Expense worksheet'!F201),"",('BudCom Expense worksheet'!F201))</f>
        <v/>
      </c>
      <c r="F198" s="284">
        <f>IF(ISBLANK('BudCom Expense worksheet'!G201),"",('BudCom Expense worksheet'!G201))</f>
        <v>0</v>
      </c>
      <c r="G198" s="273">
        <f>IF(ISBLANK('BudCom Expense worksheet'!H201),"",('BudCom Expense worksheet'!H201))</f>
        <v>0</v>
      </c>
      <c r="H198" s="274">
        <f>IF(ISBLANK('BudCom Expense worksheet'!I201),"",('BudCom Expense worksheet'!I201))</f>
        <v>0</v>
      </c>
      <c r="I198" s="275" t="str">
        <f>IF(ISBLANK('BudCom Expense worksheet'!J201),"",('BudCom Expense worksheet'!J201))</f>
        <v>---</v>
      </c>
      <c r="J198" s="273">
        <f>IF(ISBLANK('BudCom Expense worksheet'!K201),"",('BudCom Expense worksheet'!K201))</f>
        <v>0</v>
      </c>
      <c r="K198" s="273">
        <f>IF(ISBLANK('BudCom Expense worksheet'!L201),"",('BudCom Expense worksheet'!L201))</f>
        <v>0</v>
      </c>
      <c r="L198" s="273">
        <f>IF(ISBLANK('BudCom Expense worksheet'!M201),"",('BudCom Expense worksheet'!M201))</f>
        <v>0</v>
      </c>
      <c r="M198" s="273">
        <f>IF(ISBLANK('BudCom Expense worksheet'!N201),"",('BudCom Expense worksheet'!N201))</f>
        <v>0</v>
      </c>
      <c r="N198" s="254">
        <f>IF(ISBLANK('BudCom Expense worksheet'!O201),"",('BudCom Expense worksheet'!O201))</f>
        <v>44194</v>
      </c>
      <c r="O198" s="273">
        <f>IF(ISBLANK('BudCom Expense worksheet'!P201),"",('BudCom Expense worksheet'!P201))</f>
        <v>0</v>
      </c>
      <c r="P198" s="273">
        <f>IF(ISBLANK('BudCom Expense worksheet'!Q201),"",('BudCom Expense worksheet'!Q201))</f>
        <v>0</v>
      </c>
    </row>
    <row r="199" spans="1:16" hidden="1" x14ac:dyDescent="0.25">
      <c r="A199" s="249"/>
      <c r="B199" s="249"/>
      <c r="C199" s="281" t="s">
        <v>1282</v>
      </c>
      <c r="D199" s="249"/>
      <c r="E199" s="283" t="e">
        <f>IF(ISBLANK('BudCom Expense worksheet'!#REF!),"",('BudCom Expense worksheet'!#REF!))</f>
        <v>#REF!</v>
      </c>
      <c r="F199" s="284" t="e">
        <f>IF(ISBLANK('BudCom Expense worksheet'!#REF!),"",('BudCom Expense worksheet'!#REF!))</f>
        <v>#REF!</v>
      </c>
      <c r="G199" s="273" t="e">
        <f>IF(ISBLANK('BudCom Expense worksheet'!#REF!),"",('BudCom Expense worksheet'!#REF!))</f>
        <v>#REF!</v>
      </c>
      <c r="H199" s="274" t="e">
        <f>IF(ISBLANK('BudCom Expense worksheet'!#REF!),"",('BudCom Expense worksheet'!#REF!))</f>
        <v>#REF!</v>
      </c>
      <c r="I199" s="275" t="e">
        <f>IF(ISBLANK('BudCom Expense worksheet'!#REF!),"",('BudCom Expense worksheet'!#REF!))</f>
        <v>#REF!</v>
      </c>
      <c r="J199" s="273" t="e">
        <f>IF(ISBLANK('BudCom Expense worksheet'!#REF!),"",('BudCom Expense worksheet'!#REF!))</f>
        <v>#REF!</v>
      </c>
      <c r="K199" s="273" t="e">
        <f>IF(ISBLANK('BudCom Expense worksheet'!#REF!),"",('BudCom Expense worksheet'!#REF!))</f>
        <v>#REF!</v>
      </c>
      <c r="L199" s="273" t="e">
        <f>IF(ISBLANK('BudCom Expense worksheet'!#REF!),"",('BudCom Expense worksheet'!#REF!))</f>
        <v>#REF!</v>
      </c>
      <c r="M199" s="273" t="e">
        <f>IF(ISBLANK('BudCom Expense worksheet'!#REF!),"",('BudCom Expense worksheet'!#REF!))</f>
        <v>#REF!</v>
      </c>
      <c r="N199" s="254" t="e">
        <f>IF(ISBLANK('BudCom Expense worksheet'!#REF!),"",('BudCom Expense worksheet'!#REF!))</f>
        <v>#REF!</v>
      </c>
      <c r="O199" s="273" t="e">
        <f>IF(ISBLANK('BudCom Expense worksheet'!#REF!),"",('BudCom Expense worksheet'!#REF!))</f>
        <v>#REF!</v>
      </c>
      <c r="P199" s="273" t="e">
        <f>IF(ISBLANK('BudCom Expense worksheet'!#REF!),"",('BudCom Expense worksheet'!#REF!))</f>
        <v>#REF!</v>
      </c>
    </row>
    <row r="200" spans="1:16" hidden="1" x14ac:dyDescent="0.25">
      <c r="A200" s="249"/>
      <c r="B200" s="249"/>
      <c r="C200" s="281" t="s">
        <v>740</v>
      </c>
      <c r="D200" s="249"/>
      <c r="E200" s="283">
        <f>IF(ISBLANK('BudCom Expense worksheet'!F202),"",('BudCom Expense worksheet'!F202))</f>
        <v>12039.82</v>
      </c>
      <c r="F200" s="284">
        <f>IF(ISBLANK('BudCom Expense worksheet'!G202),"",('BudCom Expense worksheet'!G202))</f>
        <v>22056.09</v>
      </c>
      <c r="G200" s="273">
        <f>IF(ISBLANK('BudCom Expense worksheet'!H202),"",('BudCom Expense worksheet'!H202))</f>
        <v>12500</v>
      </c>
      <c r="H200" s="274">
        <f>IF(ISBLANK('BudCom Expense worksheet'!I202),"",('BudCom Expense worksheet'!I202))</f>
        <v>-9556.09</v>
      </c>
      <c r="I200" s="275">
        <f>IF(ISBLANK('BudCom Expense worksheet'!J202),"",('BudCom Expense worksheet'!J202))</f>
        <v>1.7644872</v>
      </c>
      <c r="J200" s="273">
        <f>IF(ISBLANK('BudCom Expense worksheet'!K202),"",('BudCom Expense worksheet'!K202))</f>
        <v>12500</v>
      </c>
      <c r="K200" s="273">
        <f>IF(ISBLANK('BudCom Expense worksheet'!L202),"",('BudCom Expense worksheet'!L202))</f>
        <v>12500</v>
      </c>
      <c r="L200" s="273">
        <f>IF(ISBLANK('BudCom Expense worksheet'!M202),"",('BudCom Expense worksheet'!M202))</f>
        <v>0</v>
      </c>
      <c r="M200" s="273">
        <f>IF(ISBLANK('BudCom Expense worksheet'!N202),"",('BudCom Expense worksheet'!N202))</f>
        <v>12500</v>
      </c>
      <c r="N200" s="254">
        <f>IF(ISBLANK('BudCom Expense worksheet'!O202),"",('BudCom Expense worksheet'!O202))</f>
        <v>44194</v>
      </c>
      <c r="O200" s="273">
        <f>IF(ISBLANK('BudCom Expense worksheet'!P202),"",('BudCom Expense worksheet'!P202))</f>
        <v>0</v>
      </c>
      <c r="P200" s="273">
        <f>IF(ISBLANK('BudCom Expense worksheet'!Q202),"",('BudCom Expense worksheet'!Q202))</f>
        <v>12500</v>
      </c>
    </row>
    <row r="201" spans="1:16" hidden="1" x14ac:dyDescent="0.25">
      <c r="A201" s="249"/>
      <c r="B201" s="249"/>
      <c r="C201" s="281" t="s">
        <v>741</v>
      </c>
      <c r="D201" s="249"/>
      <c r="E201" s="283">
        <f>IF(ISBLANK('BudCom Expense worksheet'!F203),"",('BudCom Expense worksheet'!F203))</f>
        <v>5676.01</v>
      </c>
      <c r="F201" s="284">
        <f>IF(ISBLANK('BudCom Expense worksheet'!G203),"",('BudCom Expense worksheet'!G203))</f>
        <v>3696.31</v>
      </c>
      <c r="G201" s="273">
        <f>IF(ISBLANK('BudCom Expense worksheet'!H203),"",('BudCom Expense worksheet'!H203))</f>
        <v>5500</v>
      </c>
      <c r="H201" s="274">
        <f>IF(ISBLANK('BudCom Expense worksheet'!I203),"",('BudCom Expense worksheet'!I203))</f>
        <v>1803.69</v>
      </c>
      <c r="I201" s="275">
        <f>IF(ISBLANK('BudCom Expense worksheet'!J203),"",('BudCom Expense worksheet'!J203))</f>
        <v>0.67205636363636367</v>
      </c>
      <c r="J201" s="273">
        <f>IF(ISBLANK('BudCom Expense worksheet'!K203),"",('BudCom Expense worksheet'!K203))</f>
        <v>5500</v>
      </c>
      <c r="K201" s="273">
        <f>IF(ISBLANK('BudCom Expense worksheet'!L203),"",('BudCom Expense worksheet'!L203))</f>
        <v>5500</v>
      </c>
      <c r="L201" s="273">
        <f>IF(ISBLANK('BudCom Expense worksheet'!M203),"",('BudCom Expense worksheet'!M203))</f>
        <v>0</v>
      </c>
      <c r="M201" s="273">
        <f>IF(ISBLANK('BudCom Expense worksheet'!N203),"",('BudCom Expense worksheet'!N203))</f>
        <v>5500</v>
      </c>
      <c r="N201" s="254">
        <f>IF(ISBLANK('BudCom Expense worksheet'!O203),"",('BudCom Expense worksheet'!O203))</f>
        <v>44194</v>
      </c>
      <c r="O201" s="273">
        <f>IF(ISBLANK('BudCom Expense worksheet'!P203),"",('BudCom Expense worksheet'!P203))</f>
        <v>0</v>
      </c>
      <c r="P201" s="273">
        <f>IF(ISBLANK('BudCom Expense worksheet'!Q203),"",('BudCom Expense worksheet'!Q203))</f>
        <v>5500</v>
      </c>
    </row>
    <row r="202" spans="1:16" hidden="1" x14ac:dyDescent="0.25">
      <c r="A202" s="249"/>
      <c r="B202" s="249"/>
      <c r="C202" s="281" t="s">
        <v>742</v>
      </c>
      <c r="D202" s="249"/>
      <c r="E202" s="283">
        <f>IF(ISBLANK('BudCom Expense worksheet'!F204),"",('BudCom Expense worksheet'!F204))</f>
        <v>206.88</v>
      </c>
      <c r="F202" s="284">
        <f>IF(ISBLANK('BudCom Expense worksheet'!G204),"",('BudCom Expense worksheet'!G204))</f>
        <v>156.66</v>
      </c>
      <c r="G202" s="273">
        <f>IF(ISBLANK('BudCom Expense worksheet'!H204),"",('BudCom Expense worksheet'!H204))</f>
        <v>200</v>
      </c>
      <c r="H202" s="274">
        <f>IF(ISBLANK('BudCom Expense worksheet'!I204),"",('BudCom Expense worksheet'!I204))</f>
        <v>43.34</v>
      </c>
      <c r="I202" s="275">
        <f>IF(ISBLANK('BudCom Expense worksheet'!J204),"",('BudCom Expense worksheet'!J204))</f>
        <v>0.7833</v>
      </c>
      <c r="J202" s="273">
        <f>IF(ISBLANK('BudCom Expense worksheet'!K204),"",('BudCom Expense worksheet'!K204))</f>
        <v>200</v>
      </c>
      <c r="K202" s="273">
        <f>IF(ISBLANK('BudCom Expense worksheet'!L204),"",('BudCom Expense worksheet'!L204))</f>
        <v>200</v>
      </c>
      <c r="L202" s="273">
        <f>IF(ISBLANK('BudCom Expense worksheet'!M204),"",('BudCom Expense worksheet'!M204))</f>
        <v>0</v>
      </c>
      <c r="M202" s="273">
        <f>IF(ISBLANK('BudCom Expense worksheet'!N204),"",('BudCom Expense worksheet'!N204))</f>
        <v>200</v>
      </c>
      <c r="N202" s="254">
        <f>IF(ISBLANK('BudCom Expense worksheet'!O204),"",('BudCom Expense worksheet'!O204))</f>
        <v>44194</v>
      </c>
      <c r="O202" s="273">
        <f>IF(ISBLANK('BudCom Expense worksheet'!P204),"",('BudCom Expense worksheet'!P204))</f>
        <v>0</v>
      </c>
      <c r="P202" s="273">
        <f>IF(ISBLANK('BudCom Expense worksheet'!Q204),"",('BudCom Expense worksheet'!Q204))</f>
        <v>200</v>
      </c>
    </row>
    <row r="203" spans="1:16" hidden="1" x14ac:dyDescent="0.25">
      <c r="A203" s="249"/>
      <c r="B203" s="249"/>
      <c r="C203" s="281" t="s">
        <v>743</v>
      </c>
      <c r="D203" s="249"/>
      <c r="E203" s="283">
        <f>IF(ISBLANK('BudCom Expense worksheet'!F205),"",('BudCom Expense worksheet'!F205))</f>
        <v>1894.99</v>
      </c>
      <c r="F203" s="284">
        <f>IF(ISBLANK('BudCom Expense worksheet'!G205),"",('BudCom Expense worksheet'!G205))</f>
        <v>2157.52</v>
      </c>
      <c r="G203" s="273">
        <f>IF(ISBLANK('BudCom Expense worksheet'!H205),"",('BudCom Expense worksheet'!H205))</f>
        <v>1900</v>
      </c>
      <c r="H203" s="274">
        <f>IF(ISBLANK('BudCom Expense worksheet'!I205),"",('BudCom Expense worksheet'!I205))</f>
        <v>-257.52</v>
      </c>
      <c r="I203" s="275">
        <f>IF(ISBLANK('BudCom Expense worksheet'!J205),"",('BudCom Expense worksheet'!J205))</f>
        <v>1.1355368421052632</v>
      </c>
      <c r="J203" s="273">
        <f>IF(ISBLANK('BudCom Expense worksheet'!K205),"",('BudCom Expense worksheet'!K205))</f>
        <v>1900</v>
      </c>
      <c r="K203" s="273">
        <f>IF(ISBLANK('BudCom Expense worksheet'!L205),"",('BudCom Expense worksheet'!L205))</f>
        <v>1900</v>
      </c>
      <c r="L203" s="273">
        <f>IF(ISBLANK('BudCom Expense worksheet'!M205),"",('BudCom Expense worksheet'!M205))</f>
        <v>0</v>
      </c>
      <c r="M203" s="273">
        <f>IF(ISBLANK('BudCom Expense worksheet'!N205),"",('BudCom Expense worksheet'!N205))</f>
        <v>1900</v>
      </c>
      <c r="N203" s="254">
        <f>IF(ISBLANK('BudCom Expense worksheet'!O205),"",('BudCom Expense worksheet'!O205))</f>
        <v>44194</v>
      </c>
      <c r="O203" s="273">
        <f>IF(ISBLANK('BudCom Expense worksheet'!P205),"",('BudCom Expense worksheet'!P205))</f>
        <v>0</v>
      </c>
      <c r="P203" s="273">
        <f>IF(ISBLANK('BudCom Expense worksheet'!Q205),"",('BudCom Expense worksheet'!Q205))</f>
        <v>1900</v>
      </c>
    </row>
    <row r="204" spans="1:16" hidden="1" x14ac:dyDescent="0.25">
      <c r="A204" s="249"/>
      <c r="B204" s="249"/>
      <c r="C204" s="281" t="s">
        <v>744</v>
      </c>
      <c r="D204" s="249"/>
      <c r="E204" s="283">
        <f>IF(ISBLANK('BudCom Expense worksheet'!F206),"",('BudCom Expense worksheet'!F206))</f>
        <v>25956.080000000002</v>
      </c>
      <c r="F204" s="284">
        <f>IF(ISBLANK('BudCom Expense worksheet'!G206),"",('BudCom Expense worksheet'!G206))</f>
        <v>7229.99</v>
      </c>
      <c r="G204" s="273">
        <f>IF(ISBLANK('BudCom Expense worksheet'!H206),"",('BudCom Expense worksheet'!H206))</f>
        <v>25655</v>
      </c>
      <c r="H204" s="274">
        <f>IF(ISBLANK('BudCom Expense worksheet'!I206),"",('BudCom Expense worksheet'!I206))</f>
        <v>18425.010000000002</v>
      </c>
      <c r="I204" s="275">
        <f>IF(ISBLANK('BudCom Expense worksheet'!J206),"",('BudCom Expense worksheet'!J206))</f>
        <v>0.28181602026895342</v>
      </c>
      <c r="J204" s="273">
        <f>IF(ISBLANK('BudCom Expense worksheet'!K206),"",('BudCom Expense worksheet'!K206))</f>
        <v>25655</v>
      </c>
      <c r="K204" s="273">
        <f>IF(ISBLANK('BudCom Expense worksheet'!L206),"",('BudCom Expense worksheet'!L206))</f>
        <v>25655</v>
      </c>
      <c r="L204" s="273">
        <f>IF(ISBLANK('BudCom Expense worksheet'!M206),"",('BudCom Expense worksheet'!M206))</f>
        <v>0</v>
      </c>
      <c r="M204" s="273">
        <f>IF(ISBLANK('BudCom Expense worksheet'!N206),"",('BudCom Expense worksheet'!N206))</f>
        <v>25000</v>
      </c>
      <c r="N204" s="254">
        <f>IF(ISBLANK('BudCom Expense worksheet'!O206),"",('BudCom Expense worksheet'!O206))</f>
        <v>44194</v>
      </c>
      <c r="O204" s="273">
        <f>IF(ISBLANK('BudCom Expense worksheet'!P206),"",('BudCom Expense worksheet'!P206))</f>
        <v>655</v>
      </c>
      <c r="P204" s="273">
        <f>IF(ISBLANK('BudCom Expense worksheet'!Q206),"",('BudCom Expense worksheet'!Q206))</f>
        <v>25000</v>
      </c>
    </row>
    <row r="205" spans="1:16" hidden="1" x14ac:dyDescent="0.25">
      <c r="A205" s="249"/>
      <c r="B205" s="249"/>
      <c r="C205" s="281" t="s">
        <v>745</v>
      </c>
      <c r="D205" s="249"/>
      <c r="E205" s="283">
        <f>IF(ISBLANK('BudCom Expense worksheet'!F207),"",('BudCom Expense worksheet'!F207))</f>
        <v>1484.74</v>
      </c>
      <c r="F205" s="284">
        <f>IF(ISBLANK('BudCom Expense worksheet'!G207),"",('BudCom Expense worksheet'!G207))</f>
        <v>5895.34</v>
      </c>
      <c r="G205" s="273">
        <f>IF(ISBLANK('BudCom Expense worksheet'!H207),"",('BudCom Expense worksheet'!H207))</f>
        <v>1600</v>
      </c>
      <c r="H205" s="274">
        <f>IF(ISBLANK('BudCom Expense worksheet'!I207),"",('BudCom Expense worksheet'!I207))</f>
        <v>-4295.34</v>
      </c>
      <c r="I205" s="275">
        <f>IF(ISBLANK('BudCom Expense worksheet'!J207),"",('BudCom Expense worksheet'!J207))</f>
        <v>3.6845875000000001</v>
      </c>
      <c r="J205" s="273">
        <f>IF(ISBLANK('BudCom Expense worksheet'!K207),"",('BudCom Expense worksheet'!K207))</f>
        <v>1600</v>
      </c>
      <c r="K205" s="273">
        <f>IF(ISBLANK('BudCom Expense worksheet'!L207),"",('BudCom Expense worksheet'!L207))</f>
        <v>1600</v>
      </c>
      <c r="L205" s="273">
        <f>IF(ISBLANK('BudCom Expense worksheet'!M207),"",('BudCom Expense worksheet'!M207))</f>
        <v>0</v>
      </c>
      <c r="M205" s="273">
        <f>IF(ISBLANK('BudCom Expense worksheet'!N207),"",('BudCom Expense worksheet'!N207))</f>
        <v>1600</v>
      </c>
      <c r="N205" s="254">
        <f>IF(ISBLANK('BudCom Expense worksheet'!O207),"",('BudCom Expense worksheet'!O207))</f>
        <v>44194</v>
      </c>
      <c r="O205" s="273">
        <f>IF(ISBLANK('BudCom Expense worksheet'!P207),"",('BudCom Expense worksheet'!P207))</f>
        <v>0</v>
      </c>
      <c r="P205" s="273">
        <f>IF(ISBLANK('BudCom Expense worksheet'!Q207),"",('BudCom Expense worksheet'!Q207))</f>
        <v>1600</v>
      </c>
    </row>
    <row r="206" spans="1:16" hidden="1" x14ac:dyDescent="0.25">
      <c r="A206" s="249"/>
      <c r="B206" s="249"/>
      <c r="C206" s="281" t="s">
        <v>746</v>
      </c>
      <c r="D206" s="249"/>
      <c r="E206" s="283" t="str">
        <f>IF(ISBLANK('BudCom Expense worksheet'!F208),"",('BudCom Expense worksheet'!F208))</f>
        <v/>
      </c>
      <c r="F206" s="284">
        <f>IF(ISBLANK('BudCom Expense worksheet'!G208),"",('BudCom Expense worksheet'!G208))</f>
        <v>0</v>
      </c>
      <c r="G206" s="273">
        <f>IF(ISBLANK('BudCom Expense worksheet'!H208),"",('BudCom Expense worksheet'!H208))</f>
        <v>0</v>
      </c>
      <c r="H206" s="274">
        <f>IF(ISBLANK('BudCom Expense worksheet'!I208),"",('BudCom Expense worksheet'!I208))</f>
        <v>0</v>
      </c>
      <c r="I206" s="275" t="str">
        <f>IF(ISBLANK('BudCom Expense worksheet'!J208),"",('BudCom Expense worksheet'!J208))</f>
        <v>---</v>
      </c>
      <c r="J206" s="273">
        <f>IF(ISBLANK('BudCom Expense worksheet'!K208),"",('BudCom Expense worksheet'!K208))</f>
        <v>0</v>
      </c>
      <c r="K206" s="273">
        <f>IF(ISBLANK('BudCom Expense worksheet'!L208),"",('BudCom Expense worksheet'!L208))</f>
        <v>0</v>
      </c>
      <c r="L206" s="273">
        <f>IF(ISBLANK('BudCom Expense worksheet'!M208),"",('BudCom Expense worksheet'!M208))</f>
        <v>0</v>
      </c>
      <c r="M206" s="273">
        <f>IF(ISBLANK('BudCom Expense worksheet'!N208),"",('BudCom Expense worksheet'!N208))</f>
        <v>0</v>
      </c>
      <c r="N206" s="254">
        <f>IF(ISBLANK('BudCom Expense worksheet'!O208),"",('BudCom Expense worksheet'!O208))</f>
        <v>44194</v>
      </c>
      <c r="O206" s="273">
        <f>IF(ISBLANK('BudCom Expense worksheet'!P208),"",('BudCom Expense worksheet'!P208))</f>
        <v>0</v>
      </c>
      <c r="P206" s="273">
        <f>IF(ISBLANK('BudCom Expense worksheet'!Q208),"",('BudCom Expense worksheet'!Q208))</f>
        <v>0</v>
      </c>
    </row>
    <row r="207" spans="1:16" hidden="1" x14ac:dyDescent="0.25">
      <c r="A207" s="249"/>
      <c r="B207" s="249"/>
      <c r="C207" s="281" t="s">
        <v>747</v>
      </c>
      <c r="D207" s="249"/>
      <c r="E207" s="283">
        <f>IF(ISBLANK('BudCom Expense worksheet'!F209),"",('BudCom Expense worksheet'!F209))</f>
        <v>2948.31</v>
      </c>
      <c r="F207" s="284">
        <f>IF(ISBLANK('BudCom Expense worksheet'!G209),"",('BudCom Expense worksheet'!G209))</f>
        <v>2216</v>
      </c>
      <c r="G207" s="273">
        <f>IF(ISBLANK('BudCom Expense worksheet'!H209),"",('BudCom Expense worksheet'!H209))</f>
        <v>2000</v>
      </c>
      <c r="H207" s="274">
        <f>IF(ISBLANK('BudCom Expense worksheet'!I209),"",('BudCom Expense worksheet'!I209))</f>
        <v>-216</v>
      </c>
      <c r="I207" s="275">
        <f>IF(ISBLANK('BudCom Expense worksheet'!J209),"",('BudCom Expense worksheet'!J209))</f>
        <v>1.1080000000000001</v>
      </c>
      <c r="J207" s="273">
        <f>IF(ISBLANK('BudCom Expense worksheet'!K209),"",('BudCom Expense worksheet'!K209))</f>
        <v>6840</v>
      </c>
      <c r="K207" s="273">
        <f>IF(ISBLANK('BudCom Expense worksheet'!L209),"",('BudCom Expense worksheet'!L209))</f>
        <v>9840</v>
      </c>
      <c r="L207" s="273">
        <f>IF(ISBLANK('BudCom Expense worksheet'!M209),"",('BudCom Expense worksheet'!M209))</f>
        <v>-3000</v>
      </c>
      <c r="M207" s="273">
        <f>IF(ISBLANK('BudCom Expense worksheet'!N209),"",('BudCom Expense worksheet'!N209))</f>
        <v>6840</v>
      </c>
      <c r="N207" s="254">
        <f>IF(ISBLANK('BudCom Expense worksheet'!O209),"",('BudCom Expense worksheet'!O209))</f>
        <v>44194</v>
      </c>
      <c r="O207" s="273">
        <f>IF(ISBLANK('BudCom Expense worksheet'!P209),"",('BudCom Expense worksheet'!P209))</f>
        <v>3000</v>
      </c>
      <c r="P207" s="273">
        <f>IF(ISBLANK('BudCom Expense worksheet'!Q209),"",('BudCom Expense worksheet'!Q209))</f>
        <v>6840</v>
      </c>
    </row>
    <row r="208" spans="1:16" hidden="1" x14ac:dyDescent="0.25">
      <c r="C208" s="281" t="s">
        <v>748</v>
      </c>
      <c r="E208" s="301" t="str">
        <f>IF(ISBLANK('BudCom Expense worksheet'!F210),"",('BudCom Expense worksheet'!F210))</f>
        <v/>
      </c>
      <c r="F208" s="302">
        <f>IF(ISBLANK('BudCom Expense worksheet'!G210),"",('BudCom Expense worksheet'!G210))</f>
        <v>0</v>
      </c>
      <c r="G208" s="273">
        <f>IF(ISBLANK('BudCom Expense worksheet'!H210),"",('BudCom Expense worksheet'!H210))</f>
        <v>0</v>
      </c>
      <c r="H208" s="274">
        <f>IF(ISBLANK('BudCom Expense worksheet'!I210),"",('BudCom Expense worksheet'!I210))</f>
        <v>0</v>
      </c>
      <c r="I208" s="275" t="str">
        <f>IF(ISBLANK('BudCom Expense worksheet'!J210),"",('BudCom Expense worksheet'!J210))</f>
        <v>---</v>
      </c>
      <c r="J208" s="273">
        <f>IF(ISBLANK('BudCom Expense worksheet'!K210),"",('BudCom Expense worksheet'!K210))</f>
        <v>0</v>
      </c>
      <c r="K208" s="273">
        <f>IF(ISBLANK('BudCom Expense worksheet'!L210),"",('BudCom Expense worksheet'!L210))</f>
        <v>0</v>
      </c>
      <c r="L208" s="273">
        <f>IF(ISBLANK('BudCom Expense worksheet'!M210),"",('BudCom Expense worksheet'!M210))</f>
        <v>0</v>
      </c>
      <c r="M208" s="273">
        <f>IF(ISBLANK('BudCom Expense worksheet'!N210),"",('BudCom Expense worksheet'!N210))</f>
        <v>0</v>
      </c>
      <c r="N208" s="254">
        <f>IF(ISBLANK('BudCom Expense worksheet'!O210),"",('BudCom Expense worksheet'!O210))</f>
        <v>44194</v>
      </c>
      <c r="O208" s="273">
        <f>IF(ISBLANK('BudCom Expense worksheet'!P210),"",('BudCom Expense worksheet'!P210))</f>
        <v>0</v>
      </c>
      <c r="P208" s="273">
        <f>IF(ISBLANK('BudCom Expense worksheet'!Q210),"",('BudCom Expense worksheet'!Q210))</f>
        <v>0</v>
      </c>
    </row>
    <row r="209" spans="1:16" hidden="1" x14ac:dyDescent="0.25">
      <c r="A209" s="249"/>
      <c r="B209" s="249" t="s">
        <v>749</v>
      </c>
      <c r="C209" s="249"/>
      <c r="D209" s="249"/>
      <c r="E209" s="263">
        <f>IF(ISBLANK('BudCom Expense worksheet'!F211),"",('BudCom Expense worksheet'!F211))</f>
        <v>64606.83</v>
      </c>
      <c r="F209" s="264">
        <f>IF(ISBLANK('BudCom Expense worksheet'!G211),"",('BudCom Expense worksheet'!G211))</f>
        <v>58182.909999999989</v>
      </c>
      <c r="G209" s="265">
        <f>IF(ISBLANK('BudCom Expense worksheet'!H211),"",('BudCom Expense worksheet'!H211))</f>
        <v>65855</v>
      </c>
      <c r="H209" s="266">
        <f>IF(ISBLANK('BudCom Expense worksheet'!I211),"",('BudCom Expense worksheet'!I211))</f>
        <v>7672.0900000000111</v>
      </c>
      <c r="I209" s="267">
        <f>IF(ISBLANK('BudCom Expense worksheet'!J211),"",('BudCom Expense worksheet'!J211))</f>
        <v>0.88350026573532747</v>
      </c>
      <c r="J209" s="273">
        <f>IF(ISBLANK('BudCom Expense worksheet'!K211),"",('BudCom Expense worksheet'!K211))</f>
        <v>70695</v>
      </c>
      <c r="K209" s="273">
        <f>IF(ISBLANK('BudCom Expense worksheet'!L211),"",('BudCom Expense worksheet'!L211))</f>
        <v>73695</v>
      </c>
      <c r="L209" s="273">
        <f>IF(ISBLANK('BudCom Expense worksheet'!M211),"",('BudCom Expense worksheet'!M211))</f>
        <v>-3000</v>
      </c>
      <c r="M209" s="273">
        <f>IF(ISBLANK('BudCom Expense worksheet'!N211),"",('BudCom Expense worksheet'!N211))</f>
        <v>70040</v>
      </c>
      <c r="N209" s="254">
        <f>IF(ISBLANK('BudCom Expense worksheet'!O211),"",('BudCom Expense worksheet'!O211))</f>
        <v>44194</v>
      </c>
      <c r="O209" s="273">
        <f>IF(ISBLANK('BudCom Expense worksheet'!P211),"",('BudCom Expense worksheet'!P211))</f>
        <v>3655</v>
      </c>
      <c r="P209" s="273">
        <f>IF(ISBLANK('BudCom Expense worksheet'!Q211),"",('BudCom Expense worksheet'!Q211))</f>
        <v>70040</v>
      </c>
    </row>
    <row r="210" spans="1:16" hidden="1" x14ac:dyDescent="0.25">
      <c r="A210" s="249"/>
      <c r="B210" s="249" t="s">
        <v>750</v>
      </c>
      <c r="C210" s="249"/>
      <c r="D210" s="249"/>
      <c r="E210" s="283" t="str">
        <f>IF(ISBLANK('BudCom Expense worksheet'!F212),"",('BudCom Expense worksheet'!F212))</f>
        <v/>
      </c>
      <c r="F210" s="284" t="str">
        <f>IF(ISBLANK('BudCom Expense worksheet'!G212),"",('BudCom Expense worksheet'!G212))</f>
        <v/>
      </c>
      <c r="G210" s="273" t="str">
        <f>IF(ISBLANK('BudCom Expense worksheet'!H212),"",('BudCom Expense worksheet'!H212))</f>
        <v/>
      </c>
      <c r="H210" s="274" t="str">
        <f>IF(ISBLANK('BudCom Expense worksheet'!I212),"",('BudCom Expense worksheet'!I212))</f>
        <v/>
      </c>
      <c r="I210" s="275" t="str">
        <f>IF(ISBLANK('BudCom Expense worksheet'!J212),"",('BudCom Expense worksheet'!J212))</f>
        <v/>
      </c>
      <c r="J210" s="273" t="str">
        <f>IF(ISBLANK('BudCom Expense worksheet'!K212),"",('BudCom Expense worksheet'!K212))</f>
        <v/>
      </c>
      <c r="K210" s="273" t="str">
        <f>IF(ISBLANK('BudCom Expense worksheet'!L212),"",('BudCom Expense worksheet'!L212))</f>
        <v/>
      </c>
      <c r="L210" s="273" t="str">
        <f>IF(ISBLANK('BudCom Expense worksheet'!M212),"",('BudCom Expense worksheet'!M212))</f>
        <v/>
      </c>
      <c r="M210" s="273" t="str">
        <f>IF(ISBLANK('BudCom Expense worksheet'!N212),"",('BudCom Expense worksheet'!N212))</f>
        <v/>
      </c>
      <c r="N210" s="254">
        <f>IF(ISBLANK('BudCom Expense worksheet'!O212),"",('BudCom Expense worksheet'!O212))</f>
        <v>44194</v>
      </c>
      <c r="O210" s="273" t="str">
        <f>IF(ISBLANK('BudCom Expense worksheet'!P212),"",('BudCom Expense worksheet'!P212))</f>
        <v/>
      </c>
      <c r="P210" s="273" t="str">
        <f>IF(ISBLANK('BudCom Expense worksheet'!Q212),"",('BudCom Expense worksheet'!Q212))</f>
        <v/>
      </c>
    </row>
    <row r="211" spans="1:16" hidden="1" x14ac:dyDescent="0.25">
      <c r="A211" s="249"/>
      <c r="B211" s="249"/>
      <c r="C211" s="281" t="s">
        <v>751</v>
      </c>
      <c r="D211" s="249"/>
      <c r="E211" s="283" t="str">
        <f>IF(ISBLANK('BudCom Expense worksheet'!F213),"",('BudCom Expense worksheet'!F213))</f>
        <v/>
      </c>
      <c r="F211" s="284">
        <f>IF(ISBLANK('BudCom Expense worksheet'!G213),"",('BudCom Expense worksheet'!G213))</f>
        <v>0</v>
      </c>
      <c r="G211" s="273">
        <f>IF(ISBLANK('BudCom Expense worksheet'!H213),"",('BudCom Expense worksheet'!H213))</f>
        <v>0</v>
      </c>
      <c r="H211" s="274">
        <f>IF(ISBLANK('BudCom Expense worksheet'!I213),"",('BudCom Expense worksheet'!I213))</f>
        <v>0</v>
      </c>
      <c r="I211" s="275" t="str">
        <f>IF(ISBLANK('BudCom Expense worksheet'!J213),"",('BudCom Expense worksheet'!J213))</f>
        <v>---</v>
      </c>
      <c r="J211" s="273">
        <f>IF(ISBLANK('BudCom Expense worksheet'!K213),"",('BudCom Expense worksheet'!K213))</f>
        <v>0</v>
      </c>
      <c r="K211" s="273">
        <f>IF(ISBLANK('BudCom Expense worksheet'!L213),"",('BudCom Expense worksheet'!L213))</f>
        <v>0</v>
      </c>
      <c r="L211" s="273">
        <f>IF(ISBLANK('BudCom Expense worksheet'!M213),"",('BudCom Expense worksheet'!M213))</f>
        <v>0</v>
      </c>
      <c r="M211" s="273">
        <f>IF(ISBLANK('BudCom Expense worksheet'!N213),"",('BudCom Expense worksheet'!N213))</f>
        <v>0</v>
      </c>
      <c r="N211" s="254">
        <f>IF(ISBLANK('BudCom Expense worksheet'!O213),"",('BudCom Expense worksheet'!O213))</f>
        <v>44194</v>
      </c>
      <c r="O211" s="273">
        <f>IF(ISBLANK('BudCom Expense worksheet'!P213),"",('BudCom Expense worksheet'!P213))</f>
        <v>0</v>
      </c>
      <c r="P211" s="273">
        <f>IF(ISBLANK('BudCom Expense worksheet'!Q213),"",('BudCom Expense worksheet'!Q213))</f>
        <v>0</v>
      </c>
    </row>
    <row r="212" spans="1:16" hidden="1" x14ac:dyDescent="0.25">
      <c r="A212" s="249"/>
      <c r="B212" s="249"/>
      <c r="C212" s="281" t="s">
        <v>752</v>
      </c>
      <c r="D212" s="249"/>
      <c r="E212" s="283">
        <f>IF(ISBLANK('BudCom Expense worksheet'!F214),"",('BudCom Expense worksheet'!F214))</f>
        <v>5398.81</v>
      </c>
      <c r="F212" s="284">
        <f>IF(ISBLANK('BudCom Expense worksheet'!G214),"",('BudCom Expense worksheet'!G214))</f>
        <v>3565.63</v>
      </c>
      <c r="G212" s="273">
        <f>IF(ISBLANK('BudCom Expense worksheet'!H214),"",('BudCom Expense worksheet'!H214))</f>
        <v>4500</v>
      </c>
      <c r="H212" s="274">
        <f>IF(ISBLANK('BudCom Expense worksheet'!I214),"",('BudCom Expense worksheet'!I214))</f>
        <v>934.36999999999989</v>
      </c>
      <c r="I212" s="275">
        <f>IF(ISBLANK('BudCom Expense worksheet'!J214),"",('BudCom Expense worksheet'!J214))</f>
        <v>0.7923622222222223</v>
      </c>
      <c r="J212" s="273">
        <f>IF(ISBLANK('BudCom Expense worksheet'!K214),"",('BudCom Expense worksheet'!K214))</f>
        <v>4500</v>
      </c>
      <c r="K212" s="273">
        <f>IF(ISBLANK('BudCom Expense worksheet'!L214),"",('BudCom Expense worksheet'!L214))</f>
        <v>4500</v>
      </c>
      <c r="L212" s="273">
        <f>IF(ISBLANK('BudCom Expense worksheet'!M214),"",('BudCom Expense worksheet'!M214))</f>
        <v>0</v>
      </c>
      <c r="M212" s="273">
        <f>IF(ISBLANK('BudCom Expense worksheet'!N214),"",('BudCom Expense worksheet'!N214))</f>
        <v>4500</v>
      </c>
      <c r="N212" s="254">
        <f>IF(ISBLANK('BudCom Expense worksheet'!O214),"",('BudCom Expense worksheet'!O214))</f>
        <v>44194</v>
      </c>
      <c r="O212" s="273">
        <f>IF(ISBLANK('BudCom Expense worksheet'!P214),"",('BudCom Expense worksheet'!P214))</f>
        <v>0</v>
      </c>
      <c r="P212" s="273">
        <f>IF(ISBLANK('BudCom Expense worksheet'!Q214),"",('BudCom Expense worksheet'!Q214))</f>
        <v>4500</v>
      </c>
    </row>
    <row r="213" spans="1:16" hidden="1" x14ac:dyDescent="0.25">
      <c r="A213" s="249"/>
      <c r="B213" s="249"/>
      <c r="C213" s="281" t="s">
        <v>753</v>
      </c>
      <c r="D213" s="249"/>
      <c r="E213" s="283" t="str">
        <f>IF(ISBLANK('BudCom Expense worksheet'!F215),"",('BudCom Expense worksheet'!F215))</f>
        <v/>
      </c>
      <c r="F213" s="284">
        <f>IF(ISBLANK('BudCom Expense worksheet'!G215),"",('BudCom Expense worksheet'!G215))</f>
        <v>0</v>
      </c>
      <c r="G213" s="273">
        <f>IF(ISBLANK('BudCom Expense worksheet'!H215),"",('BudCom Expense worksheet'!H215))</f>
        <v>0</v>
      </c>
      <c r="H213" s="274">
        <f>IF(ISBLANK('BudCom Expense worksheet'!I215),"",('BudCom Expense worksheet'!I215))</f>
        <v>0</v>
      </c>
      <c r="I213" s="275" t="str">
        <f>IF(ISBLANK('BudCom Expense worksheet'!J215),"",('BudCom Expense worksheet'!J215))</f>
        <v>---</v>
      </c>
      <c r="J213" s="273" t="str">
        <f>IF(ISBLANK('BudCom Expense worksheet'!K215),"",('BudCom Expense worksheet'!K215))</f>
        <v/>
      </c>
      <c r="K213" s="273" t="str">
        <f>IF(ISBLANK('BudCom Expense worksheet'!L215),"",('BudCom Expense worksheet'!L215))</f>
        <v/>
      </c>
      <c r="L213" s="273">
        <f>IF(ISBLANK('BudCom Expense worksheet'!M215),"",('BudCom Expense worksheet'!M215))</f>
        <v>0</v>
      </c>
      <c r="M213" s="273" t="str">
        <f>IF(ISBLANK('BudCom Expense worksheet'!N215),"",('BudCom Expense worksheet'!N215))</f>
        <v/>
      </c>
      <c r="N213" s="254">
        <f>IF(ISBLANK('BudCom Expense worksheet'!O215),"",('BudCom Expense worksheet'!O215))</f>
        <v>44194</v>
      </c>
      <c r="O213" s="273">
        <f>IF(ISBLANK('BudCom Expense worksheet'!P215),"",('BudCom Expense worksheet'!P215))</f>
        <v>0</v>
      </c>
      <c r="P213" s="273" t="str">
        <f>IF(ISBLANK('BudCom Expense worksheet'!Q215),"",('BudCom Expense worksheet'!Q215))</f>
        <v/>
      </c>
    </row>
    <row r="214" spans="1:16" hidden="1" x14ac:dyDescent="0.25">
      <c r="A214" s="249"/>
      <c r="B214" s="249"/>
      <c r="C214" s="281" t="s">
        <v>754</v>
      </c>
      <c r="D214" s="249"/>
      <c r="E214" s="283">
        <f>IF(ISBLANK('BudCom Expense worksheet'!F216),"",('BudCom Expense worksheet'!F216))</f>
        <v>2264.4499999999998</v>
      </c>
      <c r="F214" s="284">
        <f>IF(ISBLANK('BudCom Expense worksheet'!G216),"",('BudCom Expense worksheet'!G216))</f>
        <v>2478.7399999999998</v>
      </c>
      <c r="G214" s="273">
        <f>IF(ISBLANK('BudCom Expense worksheet'!H216),"",('BudCom Expense worksheet'!H216))</f>
        <v>4000</v>
      </c>
      <c r="H214" s="274">
        <f>IF(ISBLANK('BudCom Expense worksheet'!I216),"",('BudCom Expense worksheet'!I216))</f>
        <v>1521.2600000000002</v>
      </c>
      <c r="I214" s="275">
        <f>IF(ISBLANK('BudCom Expense worksheet'!J216),"",('BudCom Expense worksheet'!J216))</f>
        <v>0.61968499999999993</v>
      </c>
      <c r="J214" s="273">
        <f>IF(ISBLANK('BudCom Expense worksheet'!K216),"",('BudCom Expense worksheet'!K216))</f>
        <v>4000</v>
      </c>
      <c r="K214" s="273">
        <f>IF(ISBLANK('BudCom Expense worksheet'!L216),"",('BudCom Expense worksheet'!L216))</f>
        <v>4000</v>
      </c>
      <c r="L214" s="273">
        <f>IF(ISBLANK('BudCom Expense worksheet'!M216),"",('BudCom Expense worksheet'!M216))</f>
        <v>0</v>
      </c>
      <c r="M214" s="273">
        <f>IF(ISBLANK('BudCom Expense worksheet'!N216),"",('BudCom Expense worksheet'!N216))</f>
        <v>4000</v>
      </c>
      <c r="N214" s="254">
        <f>IF(ISBLANK('BudCom Expense worksheet'!O216),"",('BudCom Expense worksheet'!O216))</f>
        <v>44194</v>
      </c>
      <c r="O214" s="273">
        <f>IF(ISBLANK('BudCom Expense worksheet'!P216),"",('BudCom Expense worksheet'!P216))</f>
        <v>0</v>
      </c>
      <c r="P214" s="273">
        <f>IF(ISBLANK('BudCom Expense worksheet'!Q216),"",('BudCom Expense worksheet'!Q216))</f>
        <v>4000</v>
      </c>
    </row>
    <row r="215" spans="1:16" hidden="1" x14ac:dyDescent="0.25">
      <c r="A215" s="249"/>
      <c r="B215" s="249"/>
      <c r="C215" s="281" t="s">
        <v>755</v>
      </c>
      <c r="D215" s="249"/>
      <c r="E215" s="283">
        <f>IF(ISBLANK('BudCom Expense worksheet'!F217),"",('BudCom Expense worksheet'!F217))</f>
        <v>10457.81</v>
      </c>
      <c r="F215" s="284">
        <f>IF(ISBLANK('BudCom Expense worksheet'!G217),"",('BudCom Expense worksheet'!G217))</f>
        <v>9541.83</v>
      </c>
      <c r="G215" s="273">
        <f>IF(ISBLANK('BudCom Expense worksheet'!H217),"",('BudCom Expense worksheet'!H217))</f>
        <v>10000</v>
      </c>
      <c r="H215" s="274">
        <f>IF(ISBLANK('BudCom Expense worksheet'!I217),"",('BudCom Expense worksheet'!I217))</f>
        <v>458.17000000000007</v>
      </c>
      <c r="I215" s="275">
        <f>IF(ISBLANK('BudCom Expense worksheet'!J217),"",('BudCom Expense worksheet'!J217))</f>
        <v>0.954183</v>
      </c>
      <c r="J215" s="273">
        <f>IF(ISBLANK('BudCom Expense worksheet'!K217),"",('BudCom Expense worksheet'!K217))</f>
        <v>10000</v>
      </c>
      <c r="K215" s="273">
        <f>IF(ISBLANK('BudCom Expense worksheet'!L217),"",('BudCom Expense worksheet'!L217))</f>
        <v>10000</v>
      </c>
      <c r="L215" s="273">
        <f>IF(ISBLANK('BudCom Expense worksheet'!M217),"",('BudCom Expense worksheet'!M217))</f>
        <v>0</v>
      </c>
      <c r="M215" s="273">
        <f>IF(ISBLANK('BudCom Expense worksheet'!N217),"",('BudCom Expense worksheet'!N217))</f>
        <v>10000</v>
      </c>
      <c r="N215" s="254">
        <f>IF(ISBLANK('BudCom Expense worksheet'!O217),"",('BudCom Expense worksheet'!O217))</f>
        <v>44194</v>
      </c>
      <c r="O215" s="273">
        <f>IF(ISBLANK('BudCom Expense worksheet'!P217),"",('BudCom Expense worksheet'!P217))</f>
        <v>0</v>
      </c>
      <c r="P215" s="273">
        <f>IF(ISBLANK('BudCom Expense worksheet'!Q217),"",('BudCom Expense worksheet'!Q217))</f>
        <v>10000</v>
      </c>
    </row>
    <row r="216" spans="1:16" hidden="1" x14ac:dyDescent="0.25">
      <c r="A216" s="249"/>
      <c r="B216" s="249"/>
      <c r="C216" s="281" t="s">
        <v>756</v>
      </c>
      <c r="D216" s="298"/>
      <c r="E216" s="283">
        <f>IF(ISBLANK('BudCom Expense worksheet'!F218),"",('BudCom Expense worksheet'!F218))</f>
        <v>6400</v>
      </c>
      <c r="F216" s="284">
        <f>IF(ISBLANK('BudCom Expense worksheet'!G218),"",('BudCom Expense worksheet'!G218))</f>
        <v>7065</v>
      </c>
      <c r="G216" s="273">
        <f>IF(ISBLANK('BudCom Expense worksheet'!H218),"",('BudCom Expense worksheet'!H218))</f>
        <v>7040</v>
      </c>
      <c r="H216" s="274">
        <f>IF(ISBLANK('BudCom Expense worksheet'!I218),"",('BudCom Expense worksheet'!I218))</f>
        <v>-25</v>
      </c>
      <c r="I216" s="275">
        <f>IF(ISBLANK('BudCom Expense worksheet'!J218),"",('BudCom Expense worksheet'!J218))</f>
        <v>1.0035511363636365</v>
      </c>
      <c r="J216" s="273">
        <f>IF(ISBLANK('BudCom Expense worksheet'!K218),"",('BudCom Expense worksheet'!K218))</f>
        <v>7040</v>
      </c>
      <c r="K216" s="273">
        <f>IF(ISBLANK('BudCom Expense worksheet'!L218),"",('BudCom Expense worksheet'!L218))</f>
        <v>7040</v>
      </c>
      <c r="L216" s="273">
        <f>IF(ISBLANK('BudCom Expense worksheet'!M218),"",('BudCom Expense worksheet'!M218))</f>
        <v>0</v>
      </c>
      <c r="M216" s="273">
        <f>IF(ISBLANK('BudCom Expense worksheet'!N218),"",('BudCom Expense worksheet'!N218))</f>
        <v>7040</v>
      </c>
      <c r="N216" s="254">
        <f>IF(ISBLANK('BudCom Expense worksheet'!O218),"",('BudCom Expense worksheet'!O218))</f>
        <v>44194</v>
      </c>
      <c r="O216" s="273">
        <f>IF(ISBLANK('BudCom Expense worksheet'!P218),"",('BudCom Expense worksheet'!P218))</f>
        <v>0</v>
      </c>
      <c r="P216" s="273">
        <f>IF(ISBLANK('BudCom Expense worksheet'!Q218),"",('BudCom Expense worksheet'!Q218))</f>
        <v>7040</v>
      </c>
    </row>
    <row r="217" spans="1:16" hidden="1" x14ac:dyDescent="0.25">
      <c r="A217" s="249"/>
      <c r="B217" s="249"/>
      <c r="C217" s="281" t="s">
        <v>757</v>
      </c>
      <c r="D217" s="249"/>
      <c r="E217" s="283">
        <f>IF(ISBLANK('BudCom Expense worksheet'!F219),"",('BudCom Expense worksheet'!F219))</f>
        <v>688.78</v>
      </c>
      <c r="F217" s="284">
        <f>IF(ISBLANK('BudCom Expense worksheet'!G219),"",('BudCom Expense worksheet'!G219))</f>
        <v>340.68</v>
      </c>
      <c r="G217" s="273">
        <f>IF(ISBLANK('BudCom Expense worksheet'!H219),"",('BudCom Expense worksheet'!H219))</f>
        <v>850</v>
      </c>
      <c r="H217" s="274">
        <f>IF(ISBLANK('BudCom Expense worksheet'!I219),"",('BudCom Expense worksheet'!I219))</f>
        <v>509.32</v>
      </c>
      <c r="I217" s="275">
        <f>IF(ISBLANK('BudCom Expense worksheet'!J219),"",('BudCom Expense worksheet'!J219))</f>
        <v>0.40079999999999999</v>
      </c>
      <c r="J217" s="273">
        <f>IF(ISBLANK('BudCom Expense worksheet'!K219),"",('BudCom Expense worksheet'!K219))</f>
        <v>850</v>
      </c>
      <c r="K217" s="273">
        <f>IF(ISBLANK('BudCom Expense worksheet'!L219),"",('BudCom Expense worksheet'!L219))</f>
        <v>850</v>
      </c>
      <c r="L217" s="273">
        <f>IF(ISBLANK('BudCom Expense worksheet'!M219),"",('BudCom Expense worksheet'!M219))</f>
        <v>0</v>
      </c>
      <c r="M217" s="273">
        <f>IF(ISBLANK('BudCom Expense worksheet'!N219),"",('BudCom Expense worksheet'!N219))</f>
        <v>850</v>
      </c>
      <c r="N217" s="254">
        <f>IF(ISBLANK('BudCom Expense worksheet'!O219),"",('BudCom Expense worksheet'!O219))</f>
        <v>44194</v>
      </c>
      <c r="O217" s="273">
        <f>IF(ISBLANK('BudCom Expense worksheet'!P219),"",('BudCom Expense worksheet'!P219))</f>
        <v>0</v>
      </c>
      <c r="P217" s="273">
        <f>IF(ISBLANK('BudCom Expense worksheet'!Q219),"",('BudCom Expense worksheet'!Q219))</f>
        <v>850</v>
      </c>
    </row>
    <row r="218" spans="1:16" hidden="1" x14ac:dyDescent="0.25">
      <c r="A218" s="249"/>
      <c r="B218" s="249"/>
      <c r="C218" s="281" t="s">
        <v>758</v>
      </c>
      <c r="D218" s="249"/>
      <c r="E218" s="283">
        <f>IF(ISBLANK('BudCom Expense worksheet'!F220),"",('BudCom Expense worksheet'!F220))</f>
        <v>1020</v>
      </c>
      <c r="F218" s="284">
        <f>IF(ISBLANK('BudCom Expense worksheet'!G220),"",('BudCom Expense worksheet'!G220))</f>
        <v>1020</v>
      </c>
      <c r="G218" s="273">
        <f>IF(ISBLANK('BudCom Expense worksheet'!H220),"",('BudCom Expense worksheet'!H220))</f>
        <v>1120</v>
      </c>
      <c r="H218" s="274">
        <f>IF(ISBLANK('BudCom Expense worksheet'!I220),"",('BudCom Expense worksheet'!I220))</f>
        <v>100</v>
      </c>
      <c r="I218" s="275">
        <f>IF(ISBLANK('BudCom Expense worksheet'!J220),"",('BudCom Expense worksheet'!J220))</f>
        <v>0.9107142857142857</v>
      </c>
      <c r="J218" s="273">
        <f>IF(ISBLANK('BudCom Expense worksheet'!K220),"",('BudCom Expense worksheet'!K220))</f>
        <v>1120</v>
      </c>
      <c r="K218" s="273">
        <f>IF(ISBLANK('BudCom Expense worksheet'!L220),"",('BudCom Expense worksheet'!L220))</f>
        <v>1120</v>
      </c>
      <c r="L218" s="273">
        <f>IF(ISBLANK('BudCom Expense worksheet'!M220),"",('BudCom Expense worksheet'!M220))</f>
        <v>0</v>
      </c>
      <c r="M218" s="273">
        <f>IF(ISBLANK('BudCom Expense worksheet'!N220),"",('BudCom Expense worksheet'!N220))</f>
        <v>1120</v>
      </c>
      <c r="N218" s="254">
        <f>IF(ISBLANK('BudCom Expense worksheet'!O220),"",('BudCom Expense worksheet'!O220))</f>
        <v>44194</v>
      </c>
      <c r="O218" s="273">
        <f>IF(ISBLANK('BudCom Expense worksheet'!P220),"",('BudCom Expense worksheet'!P220))</f>
        <v>0</v>
      </c>
      <c r="P218" s="273">
        <f>IF(ISBLANK('BudCom Expense worksheet'!Q220),"",('BudCom Expense worksheet'!Q220))</f>
        <v>1120</v>
      </c>
    </row>
    <row r="219" spans="1:16" ht="13.5" hidden="1" thickBot="1" x14ac:dyDescent="0.3">
      <c r="A219" s="249"/>
      <c r="B219" s="249" t="s">
        <v>759</v>
      </c>
      <c r="C219" s="249"/>
      <c r="D219" s="249"/>
      <c r="E219" s="307">
        <f>IF(ISBLANK('BudCom Expense worksheet'!F221),"",('BudCom Expense worksheet'!F221))</f>
        <v>26229.85</v>
      </c>
      <c r="F219" s="308">
        <f>IF(ISBLANK('BudCom Expense worksheet'!G221),"",('BudCom Expense worksheet'!G221))</f>
        <v>24011.88</v>
      </c>
      <c r="G219" s="309">
        <f>IF(ISBLANK('BudCom Expense worksheet'!H221),"",('BudCom Expense worksheet'!H221))</f>
        <v>27510</v>
      </c>
      <c r="H219" s="292">
        <f>IF(ISBLANK('BudCom Expense worksheet'!I221),"",('BudCom Expense worksheet'!I221))</f>
        <v>3498.119999999999</v>
      </c>
      <c r="I219" s="293">
        <f>IF(ISBLANK('BudCom Expense worksheet'!J221),"",('BudCom Expense worksheet'!J221))</f>
        <v>0.87284187568157034</v>
      </c>
      <c r="J219" s="319">
        <f>IF(ISBLANK('BudCom Expense worksheet'!K221),"",('BudCom Expense worksheet'!K221))</f>
        <v>27510</v>
      </c>
      <c r="K219" s="319">
        <f>IF(ISBLANK('BudCom Expense worksheet'!L221),"",('BudCom Expense worksheet'!L221))</f>
        <v>27510</v>
      </c>
      <c r="L219" s="273">
        <f>IF(ISBLANK('BudCom Expense worksheet'!M221),"",('BudCom Expense worksheet'!M221))</f>
        <v>0</v>
      </c>
      <c r="M219" s="319">
        <f>IF(ISBLANK('BudCom Expense worksheet'!N221),"",('BudCom Expense worksheet'!N221))</f>
        <v>27510</v>
      </c>
      <c r="N219" s="254">
        <f>IF(ISBLANK('BudCom Expense worksheet'!O221),"",('BudCom Expense worksheet'!O221))</f>
        <v>44194</v>
      </c>
      <c r="O219" s="319">
        <f>IF(ISBLANK('BudCom Expense worksheet'!P221),"",('BudCom Expense worksheet'!P221))</f>
        <v>0</v>
      </c>
      <c r="P219" s="319">
        <f>IF(ISBLANK('BudCom Expense worksheet'!Q221),"",('BudCom Expense worksheet'!Q221))</f>
        <v>27510</v>
      </c>
    </row>
    <row r="220" spans="1:16" ht="14.25" thickTop="1" thickBot="1" x14ac:dyDescent="0.3">
      <c r="A220" s="249" t="s">
        <v>760</v>
      </c>
      <c r="B220" s="249"/>
      <c r="C220" s="249"/>
      <c r="D220" s="249"/>
      <c r="E220" s="295">
        <f>IF(ISBLANK('BudCom Expense worksheet'!F222),"",('BudCom Expense worksheet'!F222))</f>
        <v>90836.68</v>
      </c>
      <c r="F220" s="296">
        <f>IF(ISBLANK('BudCom Expense worksheet'!G222),"",('BudCom Expense worksheet'!G222))</f>
        <v>82194.789999999994</v>
      </c>
      <c r="G220" s="297">
        <f>IF(ISBLANK('BudCom Expense worksheet'!H222),"",('BudCom Expense worksheet'!H222))</f>
        <v>93365</v>
      </c>
      <c r="H220" s="274">
        <f>IF(ISBLANK('BudCom Expense worksheet'!I222),"",('BudCom Expense worksheet'!I222))</f>
        <v>11170.210000000006</v>
      </c>
      <c r="I220" s="275">
        <f>IF(ISBLANK('BudCom Expense worksheet'!J222),"",('BudCom Expense worksheet'!J222))</f>
        <v>0.88035977079205263</v>
      </c>
      <c r="J220" s="297">
        <f>IF(ISBLANK('BudCom Expense worksheet'!K222),"",('BudCom Expense worksheet'!K222))</f>
        <v>98205</v>
      </c>
      <c r="K220" s="297">
        <f>IF(ISBLANK('BudCom Expense worksheet'!L222),"",('BudCom Expense worksheet'!L222))</f>
        <v>101205</v>
      </c>
      <c r="L220" s="297">
        <f>IF(ISBLANK('BudCom Expense worksheet'!M222),"",('BudCom Expense worksheet'!M222))</f>
        <v>-3000</v>
      </c>
      <c r="M220" s="297">
        <f>IF(ISBLANK('BudCom Expense worksheet'!N222),"",('BudCom Expense worksheet'!N222))</f>
        <v>97550</v>
      </c>
      <c r="N220" s="254">
        <f>IF(ISBLANK('BudCom Expense worksheet'!O222),"",('BudCom Expense worksheet'!O222))</f>
        <v>44194</v>
      </c>
      <c r="O220" s="297">
        <f>IF(ISBLANK('BudCom Expense worksheet'!P222),"",('BudCom Expense worksheet'!P222))</f>
        <v>3655</v>
      </c>
      <c r="P220" s="297">
        <f>IF(ISBLANK('BudCom Expense worksheet'!Q222),"",('BudCom Expense worksheet'!Q222))</f>
        <v>97550</v>
      </c>
    </row>
    <row r="221" spans="1:16" ht="13.5" hidden="1" thickBot="1" x14ac:dyDescent="0.3">
      <c r="A221" s="249"/>
      <c r="B221" s="249"/>
      <c r="C221" s="249"/>
      <c r="D221" s="249"/>
      <c r="E221" s="283" t="str">
        <f>IF(ISBLANK('BudCom Expense worksheet'!F223),"",('BudCom Expense worksheet'!F223))</f>
        <v/>
      </c>
      <c r="F221" s="284" t="str">
        <f>IF(ISBLANK('BudCom Expense worksheet'!G223),"",('BudCom Expense worksheet'!G223))</f>
        <v/>
      </c>
      <c r="G221" s="273" t="str">
        <f>IF(ISBLANK('BudCom Expense worksheet'!H223),"",('BudCom Expense worksheet'!H223))</f>
        <v/>
      </c>
      <c r="H221" s="274" t="str">
        <f>IF(ISBLANK('BudCom Expense worksheet'!I223),"",('BudCom Expense worksheet'!I223))</f>
        <v/>
      </c>
      <c r="I221" s="275" t="str">
        <f>IF(ISBLANK('BudCom Expense worksheet'!J223),"",('BudCom Expense worksheet'!J223))</f>
        <v/>
      </c>
      <c r="J221" s="273" t="str">
        <f>IF(ISBLANK('BudCom Expense worksheet'!K223),"",('BudCom Expense worksheet'!K223))</f>
        <v/>
      </c>
      <c r="K221" s="273" t="str">
        <f>IF(ISBLANK('BudCom Expense worksheet'!L223),"",('BudCom Expense worksheet'!L223))</f>
        <v/>
      </c>
      <c r="L221" s="273" t="str">
        <f>IF(ISBLANK('BudCom Expense worksheet'!M223),"",('BudCom Expense worksheet'!M223))</f>
        <v/>
      </c>
      <c r="M221" s="273" t="str">
        <f>IF(ISBLANK('BudCom Expense worksheet'!N223),"",('BudCom Expense worksheet'!N223))</f>
        <v/>
      </c>
      <c r="N221" s="254" t="str">
        <f>IF(ISBLANK('BudCom Expense worksheet'!O223),"",('BudCom Expense worksheet'!O223))</f>
        <v/>
      </c>
      <c r="O221" s="273" t="str">
        <f>IF(ISBLANK('BudCom Expense worksheet'!P223),"",('BudCom Expense worksheet'!P223))</f>
        <v/>
      </c>
      <c r="P221" s="273" t="str">
        <f>IF(ISBLANK('BudCom Expense worksheet'!Q223),"",('BudCom Expense worksheet'!Q223))</f>
        <v/>
      </c>
    </row>
    <row r="222" spans="1:16" hidden="1" x14ac:dyDescent="0.25">
      <c r="A222" s="249" t="s">
        <v>761</v>
      </c>
      <c r="B222" s="249"/>
      <c r="C222" s="249"/>
      <c r="D222" s="249"/>
      <c r="E222" s="283" t="str">
        <f>IF(ISBLANK('BudCom Expense worksheet'!F224),"",('BudCom Expense worksheet'!F224))</f>
        <v/>
      </c>
      <c r="F222" s="284" t="str">
        <f>IF(ISBLANK('BudCom Expense worksheet'!G224),"",('BudCom Expense worksheet'!G224))</f>
        <v/>
      </c>
      <c r="G222" s="273" t="str">
        <f>IF(ISBLANK('BudCom Expense worksheet'!H224),"",('BudCom Expense worksheet'!H224))</f>
        <v/>
      </c>
      <c r="H222" s="274" t="str">
        <f>IF(ISBLANK('BudCom Expense worksheet'!I224),"",('BudCom Expense worksheet'!I224))</f>
        <v/>
      </c>
      <c r="I222" s="275" t="str">
        <f>IF(ISBLANK('BudCom Expense worksheet'!J224),"",('BudCom Expense worksheet'!J224))</f>
        <v/>
      </c>
      <c r="J222" s="273" t="str">
        <f>IF(ISBLANK('BudCom Expense worksheet'!K224),"",('BudCom Expense worksheet'!K224))</f>
        <v/>
      </c>
      <c r="K222" s="273" t="str">
        <f>IF(ISBLANK('BudCom Expense worksheet'!L224),"",('BudCom Expense worksheet'!L224))</f>
        <v/>
      </c>
      <c r="L222" s="273" t="str">
        <f>IF(ISBLANK('BudCom Expense worksheet'!M224),"",('BudCom Expense worksheet'!M224))</f>
        <v/>
      </c>
      <c r="M222" s="313" t="str">
        <f>IF(ISBLANK('BudCom Expense worksheet'!N224),"",('BudCom Expense worksheet'!N224))</f>
        <v/>
      </c>
      <c r="N222" s="254">
        <f>IF(ISBLANK('BudCom Expense worksheet'!O224),"",('BudCom Expense worksheet'!O224))</f>
        <v>44187</v>
      </c>
      <c r="O222" s="273" t="str">
        <f>IF(ISBLANK('BudCom Expense worksheet'!P224),"",('BudCom Expense worksheet'!P224))</f>
        <v/>
      </c>
      <c r="P222" s="273" t="str">
        <f>IF(ISBLANK('BudCom Expense worksheet'!Q224),"",('BudCom Expense worksheet'!Q224))</f>
        <v/>
      </c>
    </row>
    <row r="223" spans="1:16" hidden="1" x14ac:dyDescent="0.25">
      <c r="A223" s="249"/>
      <c r="B223" s="249" t="s">
        <v>762</v>
      </c>
      <c r="C223" s="249"/>
      <c r="D223" s="249"/>
      <c r="E223" s="283" t="str">
        <f>IF(ISBLANK('BudCom Expense worksheet'!F225),"",('BudCom Expense worksheet'!F225))</f>
        <v/>
      </c>
      <c r="F223" s="284" t="str">
        <f>IF(ISBLANK('BudCom Expense worksheet'!G225),"",('BudCom Expense worksheet'!G225))</f>
        <v/>
      </c>
      <c r="G223" s="273" t="str">
        <f>IF(ISBLANK('BudCom Expense worksheet'!H225),"",('BudCom Expense worksheet'!H225))</f>
        <v/>
      </c>
      <c r="H223" s="274" t="str">
        <f>IF(ISBLANK('BudCom Expense worksheet'!I225),"",('BudCom Expense worksheet'!I225))</f>
        <v/>
      </c>
      <c r="I223" s="275" t="str">
        <f>IF(ISBLANK('BudCom Expense worksheet'!J225),"",('BudCom Expense worksheet'!J225))</f>
        <v/>
      </c>
      <c r="J223" s="273" t="str">
        <f>IF(ISBLANK('BudCom Expense worksheet'!K225),"",('BudCom Expense worksheet'!K225))</f>
        <v/>
      </c>
      <c r="K223" s="273" t="str">
        <f>IF(ISBLANK('BudCom Expense worksheet'!L225),"",('BudCom Expense worksheet'!L225))</f>
        <v/>
      </c>
      <c r="L223" s="273" t="str">
        <f>IF(ISBLANK('BudCom Expense worksheet'!M225),"",('BudCom Expense worksheet'!M225))</f>
        <v/>
      </c>
      <c r="M223" s="313" t="str">
        <f>IF(ISBLANK('BudCom Expense worksheet'!N225),"",('BudCom Expense worksheet'!N225))</f>
        <v/>
      </c>
      <c r="N223" s="254">
        <f>IF(ISBLANK('BudCom Expense worksheet'!O225),"",('BudCom Expense worksheet'!O225))</f>
        <v>44187</v>
      </c>
      <c r="O223" s="273" t="str">
        <f>IF(ISBLANK('BudCom Expense worksheet'!P225),"",('BudCom Expense worksheet'!P225))</f>
        <v/>
      </c>
      <c r="P223" s="273" t="str">
        <f>IF(ISBLANK('BudCom Expense worksheet'!Q225),"",('BudCom Expense worksheet'!Q225))</f>
        <v/>
      </c>
    </row>
    <row r="224" spans="1:16" hidden="1" x14ac:dyDescent="0.25">
      <c r="A224" s="249"/>
      <c r="B224" s="249"/>
      <c r="C224" s="281" t="s">
        <v>763</v>
      </c>
      <c r="D224" s="249"/>
      <c r="E224" s="283">
        <f>IF(ISBLANK('BudCom Expense worksheet'!F226),"",('BudCom Expense worksheet'!F226))</f>
        <v>132</v>
      </c>
      <c r="F224" s="284">
        <f>IF(ISBLANK('BudCom Expense worksheet'!G226),"",('BudCom Expense worksheet'!G226))</f>
        <v>120</v>
      </c>
      <c r="G224" s="273">
        <f>IF(ISBLANK('BudCom Expense worksheet'!H226),"",('BudCom Expense worksheet'!H226))</f>
        <v>400</v>
      </c>
      <c r="H224" s="274">
        <f>IF(ISBLANK('BudCom Expense worksheet'!I226),"",('BudCom Expense worksheet'!I226))</f>
        <v>280</v>
      </c>
      <c r="I224" s="275">
        <f>IF(ISBLANK('BudCom Expense worksheet'!J226),"",('BudCom Expense worksheet'!J226))</f>
        <v>0.3</v>
      </c>
      <c r="J224" s="273">
        <f>IF(ISBLANK('BudCom Expense worksheet'!K226),"",('BudCom Expense worksheet'!K226))</f>
        <v>400</v>
      </c>
      <c r="K224" s="273">
        <f>IF(ISBLANK('BudCom Expense worksheet'!L226),"",('BudCom Expense worksheet'!L226))</f>
        <v>400</v>
      </c>
      <c r="L224" s="273">
        <f>IF(ISBLANK('BudCom Expense worksheet'!M226),"",('BudCom Expense worksheet'!M226))</f>
        <v>0</v>
      </c>
      <c r="M224" s="313">
        <f>IF(ISBLANK('BudCom Expense worksheet'!N226),"",('BudCom Expense worksheet'!N226))</f>
        <v>400</v>
      </c>
      <c r="N224" s="254">
        <f>IF(ISBLANK('BudCom Expense worksheet'!O226),"",('BudCom Expense worksheet'!O226))</f>
        <v>44187</v>
      </c>
      <c r="O224" s="273">
        <f>IF(ISBLANK('BudCom Expense worksheet'!P226),"",('BudCom Expense worksheet'!P226))</f>
        <v>0</v>
      </c>
      <c r="P224" s="273">
        <f>IF(ISBLANK('BudCom Expense worksheet'!Q226),"",('BudCom Expense worksheet'!Q226))</f>
        <v>400</v>
      </c>
    </row>
    <row r="225" spans="1:16" hidden="1" x14ac:dyDescent="0.25">
      <c r="A225" s="249"/>
      <c r="B225" s="249"/>
      <c r="C225" s="281" t="s">
        <v>764</v>
      </c>
      <c r="D225" s="249"/>
      <c r="E225" s="283">
        <f>IF(ISBLANK('BudCom Expense worksheet'!F227),"",('BudCom Expense worksheet'!F227))</f>
        <v>7488.21</v>
      </c>
      <c r="F225" s="284">
        <f>IF(ISBLANK('BudCom Expense worksheet'!G227),"",('BudCom Expense worksheet'!G227))</f>
        <v>400</v>
      </c>
      <c r="G225" s="273">
        <f>IF(ISBLANK('BudCom Expense worksheet'!H227),"",('BudCom Expense worksheet'!H227))</f>
        <v>4000</v>
      </c>
      <c r="H225" s="274">
        <f>IF(ISBLANK('BudCom Expense worksheet'!I227),"",('BudCom Expense worksheet'!I227))</f>
        <v>3600</v>
      </c>
      <c r="I225" s="275">
        <f>IF(ISBLANK('BudCom Expense worksheet'!J227),"",('BudCom Expense worksheet'!J227))</f>
        <v>0.1</v>
      </c>
      <c r="J225" s="273">
        <f>IF(ISBLANK('BudCom Expense worksheet'!K227),"",('BudCom Expense worksheet'!K227))</f>
        <v>4000</v>
      </c>
      <c r="K225" s="273">
        <f>IF(ISBLANK('BudCom Expense worksheet'!L227),"",('BudCom Expense worksheet'!L227))</f>
        <v>4000</v>
      </c>
      <c r="L225" s="273">
        <f>IF(ISBLANK('BudCom Expense worksheet'!M227),"",('BudCom Expense worksheet'!M227))</f>
        <v>0</v>
      </c>
      <c r="M225" s="313">
        <f>IF(ISBLANK('BudCom Expense worksheet'!N227),"",('BudCom Expense worksheet'!N227))</f>
        <v>4000</v>
      </c>
      <c r="N225" s="254">
        <f>IF(ISBLANK('BudCom Expense worksheet'!O227),"",('BudCom Expense worksheet'!O227))</f>
        <v>44187</v>
      </c>
      <c r="O225" s="273">
        <f>IF(ISBLANK('BudCom Expense worksheet'!P227),"",('BudCom Expense worksheet'!P227))</f>
        <v>0</v>
      </c>
      <c r="P225" s="273">
        <f>IF(ISBLANK('BudCom Expense worksheet'!Q227),"",('BudCom Expense worksheet'!Q227))</f>
        <v>4000</v>
      </c>
    </row>
    <row r="226" spans="1:16" hidden="1" x14ac:dyDescent="0.25">
      <c r="A226" s="249"/>
      <c r="B226" s="249"/>
      <c r="C226" s="281" t="s">
        <v>765</v>
      </c>
      <c r="D226" s="249"/>
      <c r="E226" s="283">
        <f>IF(ISBLANK('BudCom Expense worksheet'!F228),"",('BudCom Expense worksheet'!F228))</f>
        <v>0</v>
      </c>
      <c r="F226" s="284">
        <f>IF(ISBLANK('BudCom Expense worksheet'!G228),"",('BudCom Expense worksheet'!G228))</f>
        <v>0</v>
      </c>
      <c r="G226" s="273">
        <f>IF(ISBLANK('BudCom Expense worksheet'!H228),"",('BudCom Expense worksheet'!H228))</f>
        <v>50</v>
      </c>
      <c r="H226" s="274">
        <f>IF(ISBLANK('BudCom Expense worksheet'!I228),"",('BudCom Expense worksheet'!I228))</f>
        <v>50</v>
      </c>
      <c r="I226" s="275">
        <f>IF(ISBLANK('BudCom Expense worksheet'!J228),"",('BudCom Expense worksheet'!J228))</f>
        <v>0</v>
      </c>
      <c r="J226" s="273">
        <f>IF(ISBLANK('BudCom Expense worksheet'!K228),"",('BudCom Expense worksheet'!K228))</f>
        <v>50</v>
      </c>
      <c r="K226" s="273">
        <f>IF(ISBLANK('BudCom Expense worksheet'!L228),"",('BudCom Expense worksheet'!L228))</f>
        <v>50</v>
      </c>
      <c r="L226" s="273">
        <f>IF(ISBLANK('BudCom Expense worksheet'!M228),"",('BudCom Expense worksheet'!M228))</f>
        <v>0</v>
      </c>
      <c r="M226" s="313">
        <f>IF(ISBLANK('BudCom Expense worksheet'!N228),"",('BudCom Expense worksheet'!N228))</f>
        <v>50</v>
      </c>
      <c r="N226" s="254">
        <f>IF(ISBLANK('BudCom Expense worksheet'!O228),"",('BudCom Expense worksheet'!O228))</f>
        <v>44187</v>
      </c>
      <c r="O226" s="273">
        <f>IF(ISBLANK('BudCom Expense worksheet'!P228),"",('BudCom Expense worksheet'!P228))</f>
        <v>0</v>
      </c>
      <c r="P226" s="273">
        <f>IF(ISBLANK('BudCom Expense worksheet'!Q228),"",('BudCom Expense worksheet'!Q228))</f>
        <v>50</v>
      </c>
    </row>
    <row r="227" spans="1:16" hidden="1" x14ac:dyDescent="0.25">
      <c r="A227" s="249"/>
      <c r="B227" s="249"/>
      <c r="C227" s="281" t="s">
        <v>766</v>
      </c>
      <c r="D227" s="249"/>
      <c r="E227" s="283">
        <f>IF(ISBLANK('BudCom Expense worksheet'!F229),"",('BudCom Expense worksheet'!F229))</f>
        <v>17030</v>
      </c>
      <c r="F227" s="284">
        <f>IF(ISBLANK('BudCom Expense worksheet'!G229),"",('BudCom Expense worksheet'!G229))</f>
        <v>11480</v>
      </c>
      <c r="G227" s="273">
        <f>IF(ISBLANK('BudCom Expense worksheet'!H229),"",('BudCom Expense worksheet'!H229))</f>
        <v>19000</v>
      </c>
      <c r="H227" s="274">
        <f>IF(ISBLANK('BudCom Expense worksheet'!I229),"",('BudCom Expense worksheet'!I229))</f>
        <v>7520</v>
      </c>
      <c r="I227" s="275">
        <f>IF(ISBLANK('BudCom Expense worksheet'!J229),"",('BudCom Expense worksheet'!J229))</f>
        <v>0.60421052631578942</v>
      </c>
      <c r="J227" s="273">
        <f>IF(ISBLANK('BudCom Expense worksheet'!K229),"",('BudCom Expense worksheet'!K229))</f>
        <v>19000</v>
      </c>
      <c r="K227" s="273">
        <f>IF(ISBLANK('BudCom Expense worksheet'!L229),"",('BudCom Expense worksheet'!L229))</f>
        <v>19000</v>
      </c>
      <c r="L227" s="273">
        <f>IF(ISBLANK('BudCom Expense worksheet'!M229),"",('BudCom Expense worksheet'!M229))</f>
        <v>0</v>
      </c>
      <c r="M227" s="313">
        <f>IF(ISBLANK('BudCom Expense worksheet'!N229),"",('BudCom Expense worksheet'!N229))</f>
        <v>19000</v>
      </c>
      <c r="N227" s="254">
        <f>IF(ISBLANK('BudCom Expense worksheet'!O229),"",('BudCom Expense worksheet'!O229))</f>
        <v>44187</v>
      </c>
      <c r="O227" s="273">
        <f>IF(ISBLANK('BudCom Expense worksheet'!P229),"",('BudCom Expense worksheet'!P229))</f>
        <v>0</v>
      </c>
      <c r="P227" s="273">
        <f>IF(ISBLANK('BudCom Expense worksheet'!Q229),"",('BudCom Expense worksheet'!Q229))</f>
        <v>19000</v>
      </c>
    </row>
    <row r="228" spans="1:16" hidden="1" x14ac:dyDescent="0.25">
      <c r="A228" s="249"/>
      <c r="B228" s="249"/>
      <c r="C228" s="281" t="s">
        <v>767</v>
      </c>
      <c r="D228" s="249"/>
      <c r="E228" s="283" t="str">
        <f>IF(ISBLANK('BudCom Expense worksheet'!F230),"",('BudCom Expense worksheet'!F230))</f>
        <v/>
      </c>
      <c r="F228" s="284">
        <f>IF(ISBLANK('BudCom Expense worksheet'!G230),"",('BudCom Expense worksheet'!G230))</f>
        <v>0</v>
      </c>
      <c r="G228" s="273">
        <f>IF(ISBLANK('BudCom Expense worksheet'!H230),"",('BudCom Expense worksheet'!H230))</f>
        <v>0</v>
      </c>
      <c r="H228" s="274">
        <f>IF(ISBLANK('BudCom Expense worksheet'!I230),"",('BudCom Expense worksheet'!I230))</f>
        <v>0</v>
      </c>
      <c r="I228" s="275" t="str">
        <f>IF(ISBLANK('BudCom Expense worksheet'!J230),"",('BudCom Expense worksheet'!J230))</f>
        <v>---</v>
      </c>
      <c r="J228" s="273">
        <f>IF(ISBLANK('BudCom Expense worksheet'!K230),"",('BudCom Expense worksheet'!K230))</f>
        <v>0</v>
      </c>
      <c r="K228" s="273">
        <f>IF(ISBLANK('BudCom Expense worksheet'!L230),"",('BudCom Expense worksheet'!L230))</f>
        <v>0</v>
      </c>
      <c r="L228" s="273">
        <f>IF(ISBLANK('BudCom Expense worksheet'!M230),"",('BudCom Expense worksheet'!M230))</f>
        <v>0</v>
      </c>
      <c r="M228" s="273">
        <f>IF(ISBLANK('BudCom Expense worksheet'!N230),"",('BudCom Expense worksheet'!N230))</f>
        <v>0</v>
      </c>
      <c r="N228" s="254">
        <f>IF(ISBLANK('BudCom Expense worksheet'!O230),"",('BudCom Expense worksheet'!O230))</f>
        <v>44187</v>
      </c>
      <c r="O228" s="273">
        <f>IF(ISBLANK('BudCom Expense worksheet'!P230),"",('BudCom Expense worksheet'!P230))</f>
        <v>0</v>
      </c>
      <c r="P228" s="273">
        <f>IF(ISBLANK('BudCom Expense worksheet'!Q230),"",('BudCom Expense worksheet'!Q230))</f>
        <v>0</v>
      </c>
    </row>
    <row r="229" spans="1:16" s="277" customFormat="1" ht="13.5" hidden="1" thickBot="1" x14ac:dyDescent="0.3">
      <c r="A229" s="249"/>
      <c r="B229" s="249" t="s">
        <v>768</v>
      </c>
      <c r="C229" s="249"/>
      <c r="D229" s="249"/>
      <c r="E229" s="307">
        <f>IF(ISBLANK('BudCom Expense worksheet'!F231),"",('BudCom Expense worksheet'!F231))</f>
        <v>24650.21</v>
      </c>
      <c r="F229" s="308">
        <f>IF(ISBLANK('BudCom Expense worksheet'!G231),"",('BudCom Expense worksheet'!G231))</f>
        <v>12000</v>
      </c>
      <c r="G229" s="309">
        <f>IF(ISBLANK('BudCom Expense worksheet'!H231),"",('BudCom Expense worksheet'!H231))</f>
        <v>23450</v>
      </c>
      <c r="H229" s="292">
        <f>IF(ISBLANK('BudCom Expense worksheet'!I231),"",('BudCom Expense worksheet'!I231))</f>
        <v>11450</v>
      </c>
      <c r="I229" s="293">
        <f>IF(ISBLANK('BudCom Expense worksheet'!J231),"",('BudCom Expense worksheet'!J231))</f>
        <v>0.51172707889125801</v>
      </c>
      <c r="J229" s="273">
        <f>IF(ISBLANK('BudCom Expense worksheet'!K231),"",('BudCom Expense worksheet'!K231))</f>
        <v>23450</v>
      </c>
      <c r="K229" s="273">
        <f>IF(ISBLANK('BudCom Expense worksheet'!L231),"",('BudCom Expense worksheet'!L231))</f>
        <v>23450</v>
      </c>
      <c r="L229" s="273">
        <f>IF(ISBLANK('BudCom Expense worksheet'!M231),"",('BudCom Expense worksheet'!M231))</f>
        <v>0</v>
      </c>
      <c r="M229" s="273">
        <f>IF(ISBLANK('BudCom Expense worksheet'!N231),"",('BudCom Expense worksheet'!N231))</f>
        <v>23450</v>
      </c>
      <c r="N229" s="254">
        <f>IF(ISBLANK('BudCom Expense worksheet'!O231),"",('BudCom Expense worksheet'!O231))</f>
        <v>44187</v>
      </c>
      <c r="O229" s="273">
        <f>IF(ISBLANK('BudCom Expense worksheet'!P231),"",('BudCom Expense worksheet'!P231))</f>
        <v>0</v>
      </c>
      <c r="P229" s="273">
        <f>IF(ISBLANK('BudCom Expense worksheet'!Q231),"",('BudCom Expense worksheet'!Q231))</f>
        <v>23450</v>
      </c>
    </row>
    <row r="230" spans="1:16" s="277" customFormat="1" ht="14.25" thickTop="1" thickBot="1" x14ac:dyDescent="0.3">
      <c r="A230" s="249" t="s">
        <v>769</v>
      </c>
      <c r="B230" s="249"/>
      <c r="C230" s="249"/>
      <c r="D230" s="249"/>
      <c r="E230" s="271">
        <f>IF(ISBLANK('BudCom Expense worksheet'!F232),"",('BudCom Expense worksheet'!F232))</f>
        <v>24650.21</v>
      </c>
      <c r="F230" s="272">
        <f>IF(ISBLANK('BudCom Expense worksheet'!G232),"",('BudCom Expense worksheet'!G232))</f>
        <v>12000</v>
      </c>
      <c r="G230" s="273">
        <f>IF(ISBLANK('BudCom Expense worksheet'!H232),"",('BudCom Expense worksheet'!H232))</f>
        <v>23450</v>
      </c>
      <c r="H230" s="274">
        <f>IF(ISBLANK('BudCom Expense worksheet'!I232),"",('BudCom Expense worksheet'!I232))</f>
        <v>11450</v>
      </c>
      <c r="I230" s="275">
        <f>IF(ISBLANK('BudCom Expense worksheet'!J232),"",('BudCom Expense worksheet'!J232))</f>
        <v>0.51172707889125801</v>
      </c>
      <c r="J230" s="297">
        <f>IF(ISBLANK('BudCom Expense worksheet'!K232),"",('BudCom Expense worksheet'!K232))</f>
        <v>23450</v>
      </c>
      <c r="K230" s="297">
        <f>IF(ISBLANK('BudCom Expense worksheet'!L232),"",('BudCom Expense worksheet'!L232))</f>
        <v>23450</v>
      </c>
      <c r="L230" s="297">
        <f>IF(ISBLANK('BudCom Expense worksheet'!M232),"",('BudCom Expense worksheet'!M232))</f>
        <v>0</v>
      </c>
      <c r="M230" s="297">
        <f>IF(ISBLANK('BudCom Expense worksheet'!N232),"",('BudCom Expense worksheet'!N232))</f>
        <v>23450</v>
      </c>
      <c r="N230" s="538">
        <f>IF(ISBLANK('BudCom Expense worksheet'!O232),"",('BudCom Expense worksheet'!O232))</f>
        <v>44187</v>
      </c>
      <c r="O230" s="297">
        <f>IF(ISBLANK('BudCom Expense worksheet'!P232),"",('BudCom Expense worksheet'!P232))</f>
        <v>0</v>
      </c>
      <c r="P230" s="297">
        <f>IF(ISBLANK('BudCom Expense worksheet'!Q232),"",('BudCom Expense worksheet'!Q232))</f>
        <v>23450</v>
      </c>
    </row>
    <row r="231" spans="1:16" ht="13.5" hidden="1" thickBot="1" x14ac:dyDescent="0.3">
      <c r="A231" s="249"/>
      <c r="B231" s="249"/>
      <c r="C231" s="249"/>
      <c r="D231" s="249"/>
      <c r="E231" s="278" t="str">
        <f>IF(ISBLANK('BudCom Expense worksheet'!F233),"",('BudCom Expense worksheet'!F233))</f>
        <v/>
      </c>
      <c r="F231" s="279" t="str">
        <f>IF(ISBLANK('BudCom Expense worksheet'!G233),"",('BudCom Expense worksheet'!G233))</f>
        <v/>
      </c>
      <c r="G231" s="273" t="str">
        <f>IF(ISBLANK('BudCom Expense worksheet'!H233),"",('BudCom Expense worksheet'!H233))</f>
        <v/>
      </c>
      <c r="H231" s="274" t="str">
        <f>IF(ISBLANK('BudCom Expense worksheet'!I233),"",('BudCom Expense worksheet'!I233))</f>
        <v/>
      </c>
      <c r="I231" s="275" t="str">
        <f>IF(ISBLANK('BudCom Expense worksheet'!J233),"",('BudCom Expense worksheet'!J233))</f>
        <v/>
      </c>
      <c r="J231" s="273" t="str">
        <f>IF(ISBLANK('BudCom Expense worksheet'!K233),"",('BudCom Expense worksheet'!K233))</f>
        <v/>
      </c>
      <c r="K231" s="273" t="str">
        <f>IF(ISBLANK('BudCom Expense worksheet'!L233),"",('BudCom Expense worksheet'!L233))</f>
        <v/>
      </c>
      <c r="L231" s="273" t="str">
        <f>IF(ISBLANK('BudCom Expense worksheet'!M233),"",('BudCom Expense worksheet'!M233))</f>
        <v/>
      </c>
      <c r="M231" s="273" t="str">
        <f>IF(ISBLANK('BudCom Expense worksheet'!N233),"",('BudCom Expense worksheet'!N233))</f>
        <v/>
      </c>
      <c r="N231" s="254" t="str">
        <f>IF(ISBLANK('BudCom Expense worksheet'!O233),"",('BudCom Expense worksheet'!O233))</f>
        <v/>
      </c>
      <c r="O231" s="273" t="str">
        <f>IF(ISBLANK('BudCom Expense worksheet'!P233),"",('BudCom Expense worksheet'!P233))</f>
        <v/>
      </c>
      <c r="P231" s="273" t="str">
        <f>IF(ISBLANK('BudCom Expense worksheet'!Q233),"",('BudCom Expense worksheet'!Q233))</f>
        <v/>
      </c>
    </row>
    <row r="232" spans="1:16" hidden="1" x14ac:dyDescent="0.25">
      <c r="A232" s="249" t="s">
        <v>770</v>
      </c>
      <c r="B232" s="249"/>
      <c r="C232" s="249"/>
      <c r="D232" s="249"/>
      <c r="E232" s="278" t="str">
        <f>IF(ISBLANK('BudCom Expense worksheet'!F234),"",('BudCom Expense worksheet'!F234))</f>
        <v/>
      </c>
      <c r="F232" s="279" t="str">
        <f>IF(ISBLANK('BudCom Expense worksheet'!G234),"",('BudCom Expense worksheet'!G234))</f>
        <v/>
      </c>
      <c r="G232" s="273" t="str">
        <f>IF(ISBLANK('BudCom Expense worksheet'!H234),"",('BudCom Expense worksheet'!H234))</f>
        <v/>
      </c>
      <c r="H232" s="274" t="str">
        <f>IF(ISBLANK('BudCom Expense worksheet'!I234),"",('BudCom Expense worksheet'!I234))</f>
        <v/>
      </c>
      <c r="I232" s="275" t="str">
        <f>IF(ISBLANK('BudCom Expense worksheet'!J234),"",('BudCom Expense worksheet'!J234))</f>
        <v/>
      </c>
      <c r="J232" s="273" t="str">
        <f>IF(ISBLANK('BudCom Expense worksheet'!K234),"",('BudCom Expense worksheet'!K234))</f>
        <v/>
      </c>
      <c r="K232" s="273" t="str">
        <f>IF(ISBLANK('BudCom Expense worksheet'!L234),"",('BudCom Expense worksheet'!L234))</f>
        <v/>
      </c>
      <c r="L232" s="273" t="str">
        <f>IF(ISBLANK('BudCom Expense worksheet'!M234),"",('BudCom Expense worksheet'!M234))</f>
        <v/>
      </c>
      <c r="M232" s="273" t="str">
        <f>IF(ISBLANK('BudCom Expense worksheet'!N234),"",('BudCom Expense worksheet'!N234))</f>
        <v/>
      </c>
      <c r="N232" s="254">
        <f>IF(ISBLANK('BudCom Expense worksheet'!O234),"",('BudCom Expense worksheet'!O234))</f>
        <v>44180</v>
      </c>
      <c r="O232" s="273" t="str">
        <f>IF(ISBLANK('BudCom Expense worksheet'!P234),"",('BudCom Expense worksheet'!P234))</f>
        <v/>
      </c>
      <c r="P232" s="273" t="str">
        <f>IF(ISBLANK('BudCom Expense worksheet'!Q234),"",('BudCom Expense worksheet'!Q234))</f>
        <v/>
      </c>
    </row>
    <row r="233" spans="1:16" hidden="1" x14ac:dyDescent="0.25">
      <c r="A233" s="249"/>
      <c r="B233" s="249" t="s">
        <v>771</v>
      </c>
      <c r="C233" s="249"/>
      <c r="D233" s="249"/>
      <c r="E233" s="278" t="str">
        <f>IF(ISBLANK('BudCom Expense worksheet'!F235),"",('BudCom Expense worksheet'!F235))</f>
        <v/>
      </c>
      <c r="F233" s="279" t="str">
        <f>IF(ISBLANK('BudCom Expense worksheet'!G235),"",('BudCom Expense worksheet'!G235))</f>
        <v/>
      </c>
      <c r="G233" s="273" t="str">
        <f>IF(ISBLANK('BudCom Expense worksheet'!H235),"",('BudCom Expense worksheet'!H235))</f>
        <v/>
      </c>
      <c r="H233" s="274" t="str">
        <f>IF(ISBLANK('BudCom Expense worksheet'!I235),"",('BudCom Expense worksheet'!I235))</f>
        <v/>
      </c>
      <c r="I233" s="275" t="str">
        <f>IF(ISBLANK('BudCom Expense worksheet'!J235),"",('BudCom Expense worksheet'!J235))</f>
        <v/>
      </c>
      <c r="J233" s="273" t="str">
        <f>IF(ISBLANK('BudCom Expense worksheet'!K235),"",('BudCom Expense worksheet'!K235))</f>
        <v/>
      </c>
      <c r="K233" s="273" t="str">
        <f>IF(ISBLANK('BudCom Expense worksheet'!L235),"",('BudCom Expense worksheet'!L235))</f>
        <v/>
      </c>
      <c r="L233" s="273" t="str">
        <f>IF(ISBLANK('BudCom Expense worksheet'!M235),"",('BudCom Expense worksheet'!M235))</f>
        <v/>
      </c>
      <c r="M233" s="273" t="str">
        <f>IF(ISBLANK('BudCom Expense worksheet'!N235),"",('BudCom Expense worksheet'!N235))</f>
        <v/>
      </c>
      <c r="N233" s="254">
        <f>IF(ISBLANK('BudCom Expense worksheet'!O235),"",('BudCom Expense worksheet'!O235))</f>
        <v>44180</v>
      </c>
      <c r="O233" s="273" t="str">
        <f>IF(ISBLANK('BudCom Expense worksheet'!P235),"",('BudCom Expense worksheet'!P235))</f>
        <v/>
      </c>
      <c r="P233" s="273" t="str">
        <f>IF(ISBLANK('BudCom Expense worksheet'!Q235),"",('BudCom Expense worksheet'!Q235))</f>
        <v/>
      </c>
    </row>
    <row r="234" spans="1:16" hidden="1" x14ac:dyDescent="0.25">
      <c r="A234" s="249"/>
      <c r="B234" s="249"/>
      <c r="C234" s="281" t="s">
        <v>772</v>
      </c>
      <c r="D234" s="249"/>
      <c r="E234" s="283">
        <f>IF(ISBLANK('BudCom Expense worksheet'!F236),"",('BudCom Expense worksheet'!F236))</f>
        <v>34062</v>
      </c>
      <c r="F234" s="284">
        <f>IF(ISBLANK('BudCom Expense worksheet'!G236),"",('BudCom Expense worksheet'!G236))</f>
        <v>40768</v>
      </c>
      <c r="G234" s="291">
        <f>IF(ISBLANK('BudCom Expense worksheet'!H236),"",('BudCom Expense worksheet'!H236))</f>
        <v>35115</v>
      </c>
      <c r="H234" s="274">
        <f>IF(ISBLANK('BudCom Expense worksheet'!I236),"",('BudCom Expense worksheet'!I236))</f>
        <v>-5653</v>
      </c>
      <c r="I234" s="275">
        <f>IF(ISBLANK('BudCom Expense worksheet'!J236),"",('BudCom Expense worksheet'!J236))</f>
        <v>1.1609853339028906</v>
      </c>
      <c r="J234" s="273">
        <f>IF(ISBLANK('BudCom Expense worksheet'!K236),"",('BudCom Expense worksheet'!K236))</f>
        <v>49776</v>
      </c>
      <c r="K234" s="273">
        <f>IF(ISBLANK('BudCom Expense worksheet'!L236),"",('BudCom Expense worksheet'!L236))</f>
        <v>49776</v>
      </c>
      <c r="L234" s="273">
        <f>IF(ISBLANK('BudCom Expense worksheet'!M236),"",('BudCom Expense worksheet'!M236))</f>
        <v>0</v>
      </c>
      <c r="M234" s="273">
        <f>IF(ISBLANK('BudCom Expense worksheet'!N236),"",('BudCom Expense worksheet'!N236))</f>
        <v>49776</v>
      </c>
      <c r="N234" s="254">
        <f>IF(ISBLANK('BudCom Expense worksheet'!O236),"",('BudCom Expense worksheet'!O236))</f>
        <v>44180</v>
      </c>
      <c r="O234" s="273">
        <f>IF(ISBLANK('BudCom Expense worksheet'!P236),"",('BudCom Expense worksheet'!P236))</f>
        <v>0</v>
      </c>
      <c r="P234" s="273">
        <f>IF(ISBLANK('BudCom Expense worksheet'!Q236),"",('BudCom Expense worksheet'!Q236))</f>
        <v>49776</v>
      </c>
    </row>
    <row r="235" spans="1:16" s="277" customFormat="1" ht="13.5" hidden="1" thickBot="1" x14ac:dyDescent="0.3">
      <c r="A235" s="249"/>
      <c r="B235" s="249" t="s">
        <v>773</v>
      </c>
      <c r="C235" s="249"/>
      <c r="D235" s="249"/>
      <c r="E235" s="307">
        <f>IF(ISBLANK('BudCom Expense worksheet'!F237),"",('BudCom Expense worksheet'!F237))</f>
        <v>34062</v>
      </c>
      <c r="F235" s="308">
        <f>IF(ISBLANK('BudCom Expense worksheet'!G237),"",('BudCom Expense worksheet'!G237))</f>
        <v>40768</v>
      </c>
      <c r="G235" s="309">
        <f>IF(ISBLANK('BudCom Expense worksheet'!H237),"",('BudCom Expense worksheet'!H237))</f>
        <v>35115</v>
      </c>
      <c r="H235" s="292">
        <f>IF(ISBLANK('BudCom Expense worksheet'!I237),"",('BudCom Expense worksheet'!I237))</f>
        <v>-5653</v>
      </c>
      <c r="I235" s="293">
        <f>IF(ISBLANK('BudCom Expense worksheet'!J237),"",('BudCom Expense worksheet'!J237))</f>
        <v>1.1609853339028906</v>
      </c>
      <c r="J235" s="319">
        <f>IF(ISBLANK('BudCom Expense worksheet'!K237),"",('BudCom Expense worksheet'!K237))</f>
        <v>49776</v>
      </c>
      <c r="K235" s="319">
        <f>IF(ISBLANK('BudCom Expense worksheet'!L237),"",('BudCom Expense worksheet'!L237))</f>
        <v>49776</v>
      </c>
      <c r="L235" s="273">
        <f>IF(ISBLANK('BudCom Expense worksheet'!M237),"",('BudCom Expense worksheet'!M237))</f>
        <v>0</v>
      </c>
      <c r="M235" s="319">
        <f>IF(ISBLANK('BudCom Expense worksheet'!N237),"",('BudCom Expense worksheet'!N237))</f>
        <v>49776</v>
      </c>
      <c r="N235" s="254">
        <f>IF(ISBLANK('BudCom Expense worksheet'!O237),"",('BudCom Expense worksheet'!O237))</f>
        <v>44180</v>
      </c>
      <c r="O235" s="319">
        <f>IF(ISBLANK('BudCom Expense worksheet'!P237),"",('BudCom Expense worksheet'!P237))</f>
        <v>0</v>
      </c>
      <c r="P235" s="319">
        <f>IF(ISBLANK('BudCom Expense worksheet'!Q237),"",('BudCom Expense worksheet'!Q237))</f>
        <v>49776</v>
      </c>
    </row>
    <row r="236" spans="1:16" s="277" customFormat="1" ht="14.25" thickTop="1" thickBot="1" x14ac:dyDescent="0.3">
      <c r="A236" s="249" t="s">
        <v>774</v>
      </c>
      <c r="B236" s="249"/>
      <c r="C236" s="249"/>
      <c r="D236" s="249"/>
      <c r="E236" s="295">
        <f>IF(ISBLANK('BudCom Expense worksheet'!F238),"",('BudCom Expense worksheet'!F238))</f>
        <v>34062</v>
      </c>
      <c r="F236" s="296">
        <f>IF(ISBLANK('BudCom Expense worksheet'!G238),"",('BudCom Expense worksheet'!G238))</f>
        <v>40768</v>
      </c>
      <c r="G236" s="297">
        <f>IF(ISBLANK('BudCom Expense worksheet'!H238),"",('BudCom Expense worksheet'!H238))</f>
        <v>35115</v>
      </c>
      <c r="H236" s="274">
        <f>IF(ISBLANK('BudCom Expense worksheet'!I238),"",('BudCom Expense worksheet'!I238))</f>
        <v>-5653</v>
      </c>
      <c r="I236" s="275">
        <f>IF(ISBLANK('BudCom Expense worksheet'!J238),"",('BudCom Expense worksheet'!J238))</f>
        <v>1.1609853339028906</v>
      </c>
      <c r="J236" s="297">
        <f>IF(ISBLANK('BudCom Expense worksheet'!K238),"",('BudCom Expense worksheet'!K238))</f>
        <v>49776</v>
      </c>
      <c r="K236" s="297">
        <f>IF(ISBLANK('BudCom Expense worksheet'!L238),"",('BudCom Expense worksheet'!L238))</f>
        <v>49776</v>
      </c>
      <c r="L236" s="297">
        <f>IF(ISBLANK('BudCom Expense worksheet'!M238),"",('BudCom Expense worksheet'!M238))</f>
        <v>0</v>
      </c>
      <c r="M236" s="297">
        <f>IF(ISBLANK('BudCom Expense worksheet'!N238),"",('BudCom Expense worksheet'!N238))</f>
        <v>49776</v>
      </c>
      <c r="N236" s="254">
        <f>IF(ISBLANK('BudCom Expense worksheet'!O238),"",('BudCom Expense worksheet'!O238))</f>
        <v>44180</v>
      </c>
      <c r="O236" s="297">
        <f>IF(ISBLANK('BudCom Expense worksheet'!P238),"",('BudCom Expense worksheet'!P238))</f>
        <v>0</v>
      </c>
      <c r="P236" s="297">
        <f>IF(ISBLANK('BudCom Expense worksheet'!Q238),"",('BudCom Expense worksheet'!Q238))</f>
        <v>49776</v>
      </c>
    </row>
    <row r="237" spans="1:16" ht="13.5" hidden="1" thickBot="1" x14ac:dyDescent="0.3">
      <c r="A237" s="249"/>
      <c r="B237" s="249"/>
      <c r="C237" s="249"/>
      <c r="D237" s="249"/>
      <c r="E237" s="278" t="str">
        <f>IF(ISBLANK('BudCom Expense worksheet'!F239),"",('BudCom Expense worksheet'!F239))</f>
        <v/>
      </c>
      <c r="F237" s="279" t="str">
        <f>IF(ISBLANK('BudCom Expense worksheet'!G239),"",('BudCom Expense worksheet'!G239))</f>
        <v/>
      </c>
      <c r="G237" s="273" t="str">
        <f>IF(ISBLANK('BudCom Expense worksheet'!H239),"",('BudCom Expense worksheet'!H239))</f>
        <v/>
      </c>
      <c r="H237" s="274" t="str">
        <f>IF(ISBLANK('BudCom Expense worksheet'!I239),"",('BudCom Expense worksheet'!I239))</f>
        <v/>
      </c>
      <c r="I237" s="275" t="str">
        <f>IF(ISBLANK('BudCom Expense worksheet'!J239),"",('BudCom Expense worksheet'!J239))</f>
        <v/>
      </c>
      <c r="J237" s="273" t="str">
        <f>IF(ISBLANK('BudCom Expense worksheet'!K239),"",('BudCom Expense worksheet'!K239))</f>
        <v/>
      </c>
      <c r="K237" s="273" t="str">
        <f>IF(ISBLANK('BudCom Expense worksheet'!L239),"",('BudCom Expense worksheet'!L239))</f>
        <v/>
      </c>
      <c r="L237" s="273" t="str">
        <f>IF(ISBLANK('BudCom Expense worksheet'!M239),"",('BudCom Expense worksheet'!M239))</f>
        <v/>
      </c>
      <c r="M237" s="273" t="str">
        <f>IF(ISBLANK('BudCom Expense worksheet'!N239),"",('BudCom Expense worksheet'!N239))</f>
        <v/>
      </c>
      <c r="N237" s="254" t="str">
        <f>IF(ISBLANK('BudCom Expense worksheet'!O239),"",('BudCom Expense worksheet'!O239))</f>
        <v/>
      </c>
      <c r="O237" s="273" t="str">
        <f>IF(ISBLANK('BudCom Expense worksheet'!P239),"",('BudCom Expense worksheet'!P239))</f>
        <v/>
      </c>
      <c r="P237" s="273" t="str">
        <f>IF(ISBLANK('BudCom Expense worksheet'!Q239),"",('BudCom Expense worksheet'!Q239))</f>
        <v/>
      </c>
    </row>
    <row r="238" spans="1:16" hidden="1" x14ac:dyDescent="0.25">
      <c r="A238" s="249" t="s">
        <v>775</v>
      </c>
      <c r="B238" s="249"/>
      <c r="C238" s="249"/>
      <c r="D238" s="249"/>
      <c r="E238" s="278" t="str">
        <f>IF(ISBLANK('BudCom Expense worksheet'!F240),"",('BudCom Expense worksheet'!F240))</f>
        <v/>
      </c>
      <c r="F238" s="279" t="str">
        <f>IF(ISBLANK('BudCom Expense worksheet'!G240),"",('BudCom Expense worksheet'!G240))</f>
        <v/>
      </c>
      <c r="G238" s="273" t="str">
        <f>IF(ISBLANK('BudCom Expense worksheet'!H240),"",('BudCom Expense worksheet'!H240))</f>
        <v/>
      </c>
      <c r="H238" s="274" t="str">
        <f>IF(ISBLANK('BudCom Expense worksheet'!I240),"",('BudCom Expense worksheet'!I240))</f>
        <v/>
      </c>
      <c r="I238" s="275" t="str">
        <f>IF(ISBLANK('BudCom Expense worksheet'!J240),"",('BudCom Expense worksheet'!J240))</f>
        <v/>
      </c>
      <c r="J238" s="273" t="str">
        <f>IF(ISBLANK('BudCom Expense worksheet'!K240),"",('BudCom Expense worksheet'!K240))</f>
        <v/>
      </c>
      <c r="K238" s="273" t="str">
        <f>IF(ISBLANK('BudCom Expense worksheet'!L240),"",('BudCom Expense worksheet'!L240))</f>
        <v/>
      </c>
      <c r="L238" s="273" t="str">
        <f>IF(ISBLANK('BudCom Expense worksheet'!M240),"",('BudCom Expense worksheet'!M240))</f>
        <v/>
      </c>
      <c r="M238" s="273" t="str">
        <f>IF(ISBLANK('BudCom Expense worksheet'!N240),"",('BudCom Expense worksheet'!N240))</f>
        <v/>
      </c>
      <c r="N238" s="254">
        <f>IF(ISBLANK('BudCom Expense worksheet'!O240),"",('BudCom Expense worksheet'!O240))</f>
        <v>44145</v>
      </c>
      <c r="O238" s="273" t="str">
        <f>IF(ISBLANK('BudCom Expense worksheet'!P240),"",('BudCom Expense worksheet'!P240))</f>
        <v/>
      </c>
      <c r="P238" s="273" t="str">
        <f>IF(ISBLANK('BudCom Expense worksheet'!Q240),"",('BudCom Expense worksheet'!Q240))</f>
        <v/>
      </c>
    </row>
    <row r="239" spans="1:16" hidden="1" x14ac:dyDescent="0.25">
      <c r="A239" s="249"/>
      <c r="B239" s="249" t="s">
        <v>776</v>
      </c>
      <c r="C239" s="249"/>
      <c r="D239" s="249"/>
      <c r="E239" s="278" t="str">
        <f>IF(ISBLANK('BudCom Expense worksheet'!F241),"",('BudCom Expense worksheet'!F241))</f>
        <v/>
      </c>
      <c r="F239" s="279" t="str">
        <f>IF(ISBLANK('BudCom Expense worksheet'!G241),"",('BudCom Expense worksheet'!G241))</f>
        <v/>
      </c>
      <c r="G239" s="273" t="str">
        <f>IF(ISBLANK('BudCom Expense worksheet'!H241),"",('BudCom Expense worksheet'!H241))</f>
        <v/>
      </c>
      <c r="H239" s="274" t="str">
        <f>IF(ISBLANK('BudCom Expense worksheet'!I241),"",('BudCom Expense worksheet'!I241))</f>
        <v/>
      </c>
      <c r="I239" s="275" t="str">
        <f>IF(ISBLANK('BudCom Expense worksheet'!J241),"",('BudCom Expense worksheet'!J241))</f>
        <v/>
      </c>
      <c r="J239" s="273" t="str">
        <f>IF(ISBLANK('BudCom Expense worksheet'!K241),"",('BudCom Expense worksheet'!K241))</f>
        <v/>
      </c>
      <c r="K239" s="273" t="str">
        <f>IF(ISBLANK('BudCom Expense worksheet'!L241),"",('BudCom Expense worksheet'!L241))</f>
        <v/>
      </c>
      <c r="L239" s="273" t="str">
        <f>IF(ISBLANK('BudCom Expense worksheet'!M241),"",('BudCom Expense worksheet'!M241))</f>
        <v/>
      </c>
      <c r="M239" s="273" t="str">
        <f>IF(ISBLANK('BudCom Expense worksheet'!N241),"",('BudCom Expense worksheet'!N241))</f>
        <v/>
      </c>
      <c r="N239" s="254">
        <f>IF(ISBLANK('BudCom Expense worksheet'!O241),"",('BudCom Expense worksheet'!O241))</f>
        <v>44145</v>
      </c>
      <c r="O239" s="273" t="str">
        <f>IF(ISBLANK('BudCom Expense worksheet'!P241),"",('BudCom Expense worksheet'!P241))</f>
        <v/>
      </c>
      <c r="P239" s="273" t="str">
        <f>IF(ISBLANK('BudCom Expense worksheet'!Q241),"",('BudCom Expense worksheet'!Q241))</f>
        <v/>
      </c>
    </row>
    <row r="240" spans="1:16" hidden="1" x14ac:dyDescent="0.25">
      <c r="A240" s="249"/>
      <c r="B240" s="249"/>
      <c r="C240" s="281" t="s">
        <v>777</v>
      </c>
      <c r="D240" s="249"/>
      <c r="E240" s="283">
        <f>IF(ISBLANK('BudCom Expense worksheet'!F242),"",('BudCom Expense worksheet'!F242))</f>
        <v>3833</v>
      </c>
      <c r="F240" s="284">
        <f>IF(ISBLANK('BudCom Expense worksheet'!G242),"",('BudCom Expense worksheet'!G242))</f>
        <v>7706</v>
      </c>
      <c r="G240" s="291">
        <f>IF(ISBLANK('BudCom Expense worksheet'!H242),"",('BudCom Expense worksheet'!H242))</f>
        <v>3833</v>
      </c>
      <c r="H240" s="274">
        <f>IF(ISBLANK('BudCom Expense worksheet'!I242),"",('BudCom Expense worksheet'!I242))</f>
        <v>-3873</v>
      </c>
      <c r="I240" s="275">
        <f>IF(ISBLANK('BudCom Expense worksheet'!J242),"",('BudCom Expense worksheet'!J242))</f>
        <v>2.0104356900600053</v>
      </c>
      <c r="J240" s="273">
        <f>IF(ISBLANK('BudCom Expense worksheet'!K242),"",('BudCom Expense worksheet'!K242))</f>
        <v>3833</v>
      </c>
      <c r="K240" s="273">
        <f>IF(ISBLANK('BudCom Expense worksheet'!L242),"",('BudCom Expense worksheet'!L242))</f>
        <v>3833</v>
      </c>
      <c r="L240" s="273">
        <f>IF(ISBLANK('BudCom Expense worksheet'!M242),"",('BudCom Expense worksheet'!M242))</f>
        <v>0</v>
      </c>
      <c r="M240" s="273">
        <f>IF(ISBLANK('BudCom Expense worksheet'!N242),"",('BudCom Expense worksheet'!N242))</f>
        <v>3833</v>
      </c>
      <c r="N240" s="254">
        <f>IF(ISBLANK('BudCom Expense worksheet'!O242),"",('BudCom Expense worksheet'!O242))</f>
        <v>44145</v>
      </c>
      <c r="O240" s="273">
        <f>IF(ISBLANK('BudCom Expense worksheet'!P242),"",('BudCom Expense worksheet'!P242))</f>
        <v>0</v>
      </c>
      <c r="P240" s="273">
        <f>IF(ISBLANK('BudCom Expense worksheet'!Q242),"",('BudCom Expense worksheet'!Q242))</f>
        <v>3833</v>
      </c>
    </row>
    <row r="241" spans="1:16" s="277" customFormat="1" ht="13.5" hidden="1" thickBot="1" x14ac:dyDescent="0.3">
      <c r="A241" s="249"/>
      <c r="B241" s="249" t="s">
        <v>778</v>
      </c>
      <c r="C241" s="249"/>
      <c r="D241" s="249"/>
      <c r="E241" s="307">
        <f>IF(ISBLANK('BudCom Expense worksheet'!F243),"",('BudCom Expense worksheet'!F243))</f>
        <v>3833</v>
      </c>
      <c r="F241" s="308">
        <f>IF(ISBLANK('BudCom Expense worksheet'!G243),"",('BudCom Expense worksheet'!G243))</f>
        <v>7706</v>
      </c>
      <c r="G241" s="309">
        <f>IF(ISBLANK('BudCom Expense worksheet'!H243),"",('BudCom Expense worksheet'!H243))</f>
        <v>3833</v>
      </c>
      <c r="H241" s="292">
        <f>IF(ISBLANK('BudCom Expense worksheet'!I243),"",('BudCom Expense worksheet'!I243))</f>
        <v>-3873</v>
      </c>
      <c r="I241" s="293">
        <f>IF(ISBLANK('BudCom Expense worksheet'!J243),"",('BudCom Expense worksheet'!J243))</f>
        <v>2.0104356900600053</v>
      </c>
      <c r="J241" s="319">
        <f>IF(ISBLANK('BudCom Expense worksheet'!K243),"",('BudCom Expense worksheet'!K243))</f>
        <v>3833</v>
      </c>
      <c r="K241" s="319">
        <f>IF(ISBLANK('BudCom Expense worksheet'!L243),"",('BudCom Expense worksheet'!L243))</f>
        <v>3833</v>
      </c>
      <c r="L241" s="273">
        <f>IF(ISBLANK('BudCom Expense worksheet'!M243),"",('BudCom Expense worksheet'!M243))</f>
        <v>0</v>
      </c>
      <c r="M241" s="319">
        <f>IF(ISBLANK('BudCom Expense worksheet'!N243),"",('BudCom Expense worksheet'!N243))</f>
        <v>3833</v>
      </c>
      <c r="N241" s="254">
        <f>IF(ISBLANK('BudCom Expense worksheet'!O243),"",('BudCom Expense worksheet'!O243))</f>
        <v>44145</v>
      </c>
      <c r="O241" s="319">
        <f>IF(ISBLANK('BudCom Expense worksheet'!P243),"",('BudCom Expense worksheet'!P243))</f>
        <v>0</v>
      </c>
      <c r="P241" s="319">
        <f>IF(ISBLANK('BudCom Expense worksheet'!Q243),"",('BudCom Expense worksheet'!Q243))</f>
        <v>3833</v>
      </c>
    </row>
    <row r="242" spans="1:16" s="277" customFormat="1" ht="14.25" thickTop="1" thickBot="1" x14ac:dyDescent="0.3">
      <c r="A242" s="249" t="s">
        <v>779</v>
      </c>
      <c r="B242" s="249"/>
      <c r="C242" s="249"/>
      <c r="D242" s="249"/>
      <c r="E242" s="295">
        <f>IF(ISBLANK('BudCom Expense worksheet'!F244),"",('BudCom Expense worksheet'!F244))</f>
        <v>3833</v>
      </c>
      <c r="F242" s="296">
        <f>IF(ISBLANK('BudCom Expense worksheet'!G244),"",('BudCom Expense worksheet'!G244))</f>
        <v>7706</v>
      </c>
      <c r="G242" s="297">
        <f>IF(ISBLANK('BudCom Expense worksheet'!H244),"",('BudCom Expense worksheet'!H244))</f>
        <v>3833</v>
      </c>
      <c r="H242" s="274">
        <f>IF(ISBLANK('BudCom Expense worksheet'!I244),"",('BudCom Expense worksheet'!I244))</f>
        <v>-3873</v>
      </c>
      <c r="I242" s="275">
        <f>IF(ISBLANK('BudCom Expense worksheet'!J244),"",('BudCom Expense worksheet'!J244))</f>
        <v>2.0104356900600053</v>
      </c>
      <c r="J242" s="297">
        <f>IF(ISBLANK('BudCom Expense worksheet'!K244),"",('BudCom Expense worksheet'!K244))</f>
        <v>3833</v>
      </c>
      <c r="K242" s="297">
        <f>IF(ISBLANK('BudCom Expense worksheet'!L244),"",('BudCom Expense worksheet'!L244))</f>
        <v>3833</v>
      </c>
      <c r="L242" s="297">
        <f>IF(ISBLANK('BudCom Expense worksheet'!M244),"",('BudCom Expense worksheet'!M244))</f>
        <v>0</v>
      </c>
      <c r="M242" s="297">
        <f>IF(ISBLANK('BudCom Expense worksheet'!N244),"",('BudCom Expense worksheet'!N244))</f>
        <v>3833</v>
      </c>
      <c r="N242" s="254">
        <f>IF(ISBLANK('BudCom Expense worksheet'!O244),"",('BudCom Expense worksheet'!O244))</f>
        <v>44145</v>
      </c>
      <c r="O242" s="297">
        <f>IF(ISBLANK('BudCom Expense worksheet'!P244),"",('BudCom Expense worksheet'!P244))</f>
        <v>0</v>
      </c>
      <c r="P242" s="297">
        <f>IF(ISBLANK('BudCom Expense worksheet'!Q244),"",('BudCom Expense worksheet'!Q244))</f>
        <v>3833</v>
      </c>
    </row>
    <row r="243" spans="1:16" ht="13.5" hidden="1" thickBot="1" x14ac:dyDescent="0.3">
      <c r="A243" s="249"/>
      <c r="B243" s="249"/>
      <c r="C243" s="249"/>
      <c r="D243" s="249"/>
      <c r="E243" s="283" t="str">
        <f>IF(ISBLANK('BudCom Expense worksheet'!F245),"",('BudCom Expense worksheet'!F245))</f>
        <v/>
      </c>
      <c r="F243" s="284" t="str">
        <f>IF(ISBLANK('BudCom Expense worksheet'!G245),"",('BudCom Expense worksheet'!G245))</f>
        <v/>
      </c>
      <c r="G243" s="273" t="str">
        <f>IF(ISBLANK('BudCom Expense worksheet'!H245),"",('BudCom Expense worksheet'!H245))</f>
        <v/>
      </c>
      <c r="H243" s="274" t="str">
        <f>IF(ISBLANK('BudCom Expense worksheet'!I245),"",('BudCom Expense worksheet'!I245))</f>
        <v/>
      </c>
      <c r="I243" s="275" t="str">
        <f>IF(ISBLANK('BudCom Expense worksheet'!J245),"",('BudCom Expense worksheet'!J245))</f>
        <v/>
      </c>
      <c r="J243" s="273" t="str">
        <f>IF(ISBLANK('BudCom Expense worksheet'!K245),"",('BudCom Expense worksheet'!K245))</f>
        <v/>
      </c>
      <c r="K243" s="273" t="str">
        <f>IF(ISBLANK('BudCom Expense worksheet'!L245),"",('BudCom Expense worksheet'!L245))</f>
        <v/>
      </c>
      <c r="L243" s="273" t="str">
        <f>IF(ISBLANK('BudCom Expense worksheet'!M245),"",('BudCom Expense worksheet'!M245))</f>
        <v/>
      </c>
      <c r="M243" s="273" t="str">
        <f>IF(ISBLANK('BudCom Expense worksheet'!N245),"",('BudCom Expense worksheet'!N245))</f>
        <v/>
      </c>
      <c r="N243" s="254" t="str">
        <f>IF(ISBLANK('BudCom Expense worksheet'!O245),"",('BudCom Expense worksheet'!O245))</f>
        <v/>
      </c>
      <c r="O243" s="273" t="str">
        <f>IF(ISBLANK('BudCom Expense worksheet'!P245),"",('BudCom Expense worksheet'!P245))</f>
        <v/>
      </c>
      <c r="P243" s="273" t="str">
        <f>IF(ISBLANK('BudCom Expense worksheet'!Q245),"",('BudCom Expense worksheet'!Q245))</f>
        <v/>
      </c>
    </row>
    <row r="244" spans="1:16" hidden="1" x14ac:dyDescent="0.25">
      <c r="A244" s="249" t="s">
        <v>780</v>
      </c>
      <c r="B244" s="249"/>
      <c r="C244" s="249"/>
      <c r="D244" s="249"/>
      <c r="E244" s="283" t="str">
        <f>IF(ISBLANK('BudCom Expense worksheet'!F246),"",('BudCom Expense worksheet'!F246))</f>
        <v/>
      </c>
      <c r="F244" s="284" t="str">
        <f>IF(ISBLANK('BudCom Expense worksheet'!G246),"",('BudCom Expense worksheet'!G246))</f>
        <v/>
      </c>
      <c r="G244" s="273" t="str">
        <f>IF(ISBLANK('BudCom Expense worksheet'!H246),"",('BudCom Expense worksheet'!H246))</f>
        <v/>
      </c>
      <c r="H244" s="274" t="str">
        <f>IF(ISBLANK('BudCom Expense worksheet'!I246),"",('BudCom Expense worksheet'!I246))</f>
        <v/>
      </c>
      <c r="I244" s="275" t="str">
        <f>IF(ISBLANK('BudCom Expense worksheet'!J246),"",('BudCom Expense worksheet'!J246))</f>
        <v/>
      </c>
      <c r="J244" s="273" t="str">
        <f>IF(ISBLANK('BudCom Expense worksheet'!K246),"",('BudCom Expense worksheet'!K246))</f>
        <v/>
      </c>
      <c r="K244" s="273" t="str">
        <f>IF(ISBLANK('BudCom Expense worksheet'!L246),"",('BudCom Expense worksheet'!L246))</f>
        <v/>
      </c>
      <c r="L244" s="273" t="str">
        <f>IF(ISBLANK('BudCom Expense worksheet'!M246),"",('BudCom Expense worksheet'!M246))</f>
        <v/>
      </c>
      <c r="M244" s="273" t="str">
        <f>IF(ISBLANK('BudCom Expense worksheet'!N246),"",('BudCom Expense worksheet'!N246))</f>
        <v/>
      </c>
      <c r="N244" s="254">
        <f>IF(ISBLANK('BudCom Expense worksheet'!O246),"",('BudCom Expense worksheet'!O246))</f>
        <v>44159</v>
      </c>
      <c r="O244" s="273" t="str">
        <f>IF(ISBLANK('BudCom Expense worksheet'!P246),"",('BudCom Expense worksheet'!P246))</f>
        <v/>
      </c>
      <c r="P244" s="273" t="str">
        <f>IF(ISBLANK('BudCom Expense worksheet'!Q246),"",('BudCom Expense worksheet'!Q246))</f>
        <v/>
      </c>
    </row>
    <row r="245" spans="1:16" hidden="1" x14ac:dyDescent="0.25">
      <c r="A245" s="249"/>
      <c r="B245" s="249" t="s">
        <v>781</v>
      </c>
      <c r="C245" s="249"/>
      <c r="D245" s="249"/>
      <c r="E245" s="283" t="str">
        <f>IF(ISBLANK('BudCom Expense worksheet'!F247),"",('BudCom Expense worksheet'!F247))</f>
        <v/>
      </c>
      <c r="F245" s="284" t="str">
        <f>IF(ISBLANK('BudCom Expense worksheet'!G247),"",('BudCom Expense worksheet'!G247))</f>
        <v/>
      </c>
      <c r="G245" s="273" t="str">
        <f>IF(ISBLANK('BudCom Expense worksheet'!H247),"",('BudCom Expense worksheet'!H247))</f>
        <v/>
      </c>
      <c r="H245" s="274" t="str">
        <f>IF(ISBLANK('BudCom Expense worksheet'!I247),"",('BudCom Expense worksheet'!I247))</f>
        <v/>
      </c>
      <c r="I245" s="275" t="str">
        <f>IF(ISBLANK('BudCom Expense worksheet'!J247),"",('BudCom Expense worksheet'!J247))</f>
        <v/>
      </c>
      <c r="J245" s="273" t="str">
        <f>IF(ISBLANK('BudCom Expense worksheet'!K247),"",('BudCom Expense worksheet'!K247))</f>
        <v/>
      </c>
      <c r="K245" s="273" t="str">
        <f>IF(ISBLANK('BudCom Expense worksheet'!L247),"",('BudCom Expense worksheet'!L247))</f>
        <v/>
      </c>
      <c r="L245" s="273" t="str">
        <f>IF(ISBLANK('BudCom Expense worksheet'!M247),"",('BudCom Expense worksheet'!M247))</f>
        <v/>
      </c>
      <c r="M245" s="273" t="str">
        <f>IF(ISBLANK('BudCom Expense worksheet'!N247),"",('BudCom Expense worksheet'!N247))</f>
        <v/>
      </c>
      <c r="N245" s="254">
        <f>IF(ISBLANK('BudCom Expense worksheet'!O248),"",('BudCom Expense worksheet'!O248))</f>
        <v>44159</v>
      </c>
      <c r="O245" s="273" t="str">
        <f>IF(ISBLANK('BudCom Expense worksheet'!P247),"",('BudCom Expense worksheet'!P247))</f>
        <v/>
      </c>
      <c r="P245" s="273" t="str">
        <f>IF(ISBLANK('BudCom Expense worksheet'!Q247),"",('BudCom Expense worksheet'!Q247))</f>
        <v/>
      </c>
    </row>
    <row r="246" spans="1:16" hidden="1" x14ac:dyDescent="0.25">
      <c r="A246" s="249"/>
      <c r="B246" s="249"/>
      <c r="C246" s="281" t="s">
        <v>782</v>
      </c>
      <c r="D246" s="298"/>
      <c r="E246" s="283">
        <f>IF(ISBLANK('BudCom Expense worksheet'!F248),"",('BudCom Expense worksheet'!F248))</f>
        <v>930.22</v>
      </c>
      <c r="F246" s="284">
        <f>IF(ISBLANK('BudCom Expense worksheet'!G248),"",('BudCom Expense worksheet'!G248))</f>
        <v>715.88</v>
      </c>
      <c r="G246" s="314">
        <f>IF(ISBLANK('BudCom Expense worksheet'!H248),"",('BudCom Expense worksheet'!H248))</f>
        <v>1562</v>
      </c>
      <c r="H246" s="274">
        <f>IF(ISBLANK('BudCom Expense worksheet'!I248),"",('BudCom Expense worksheet'!I248))</f>
        <v>846.12</v>
      </c>
      <c r="I246" s="275">
        <f>IF(ISBLANK('BudCom Expense worksheet'!J248),"",('BudCom Expense worksheet'!J248))</f>
        <v>0.45830985915492956</v>
      </c>
      <c r="J246" s="314">
        <f>IF(ISBLANK('BudCom Expense worksheet'!K248),"",('BudCom Expense worksheet'!K248))</f>
        <v>1562</v>
      </c>
      <c r="K246" s="314">
        <f>IF(ISBLANK('BudCom Expense worksheet'!L248),"",('BudCom Expense worksheet'!L248))</f>
        <v>1562</v>
      </c>
      <c r="L246" s="273">
        <f>IF(ISBLANK('BudCom Expense worksheet'!M248),"",('BudCom Expense worksheet'!M248))</f>
        <v>0</v>
      </c>
      <c r="M246" s="314">
        <f>IF(ISBLANK('BudCom Expense worksheet'!N248),"",('BudCom Expense worksheet'!N248))</f>
        <v>1339</v>
      </c>
      <c r="N246" s="254">
        <f>IF(ISBLANK('BudCom Expense worksheet'!O249),"",('BudCom Expense worksheet'!O249))</f>
        <v>44159</v>
      </c>
      <c r="O246" s="273">
        <f>IF(ISBLANK('BudCom Expense worksheet'!P248),"",('BudCom Expense worksheet'!P248))</f>
        <v>223</v>
      </c>
      <c r="P246" s="314">
        <f>IF(ISBLANK('BudCom Expense worksheet'!Q248),"",('BudCom Expense worksheet'!Q248))</f>
        <v>1339</v>
      </c>
    </row>
    <row r="247" spans="1:16" hidden="1" x14ac:dyDescent="0.25">
      <c r="A247" s="249"/>
      <c r="B247" s="249"/>
      <c r="C247" s="281" t="s">
        <v>783</v>
      </c>
      <c r="D247" s="249"/>
      <c r="E247" s="283">
        <f>IF(ISBLANK('BudCom Expense worksheet'!F249),"",('BudCom Expense worksheet'!F249))</f>
        <v>0</v>
      </c>
      <c r="F247" s="284">
        <f>IF(ISBLANK('BudCom Expense worksheet'!G249),"",('BudCom Expense worksheet'!G249))</f>
        <v>0</v>
      </c>
      <c r="G247" s="314">
        <f>IF(ISBLANK('BudCom Expense worksheet'!H249),"",('BudCom Expense worksheet'!H249))</f>
        <v>25</v>
      </c>
      <c r="H247" s="274">
        <f>IF(ISBLANK('BudCom Expense worksheet'!I249),"",('BudCom Expense worksheet'!I249))</f>
        <v>25</v>
      </c>
      <c r="I247" s="275">
        <f>IF(ISBLANK('BudCom Expense worksheet'!J249),"",('BudCom Expense worksheet'!J249))</f>
        <v>0</v>
      </c>
      <c r="J247" s="314">
        <f>IF(ISBLANK('BudCom Expense worksheet'!K249),"",('BudCom Expense worksheet'!K249))</f>
        <v>25</v>
      </c>
      <c r="K247" s="314">
        <f>IF(ISBLANK('BudCom Expense worksheet'!L249),"",('BudCom Expense worksheet'!L249))</f>
        <v>25</v>
      </c>
      <c r="L247" s="273">
        <f>IF(ISBLANK('BudCom Expense worksheet'!M249),"",('BudCom Expense worksheet'!M249))</f>
        <v>0</v>
      </c>
      <c r="M247" s="314">
        <f>IF(ISBLANK('BudCom Expense worksheet'!N249),"",('BudCom Expense worksheet'!N249))</f>
        <v>25</v>
      </c>
      <c r="N247" s="254">
        <f>IF(ISBLANK('BudCom Expense worksheet'!O250),"",('BudCom Expense worksheet'!O250))</f>
        <v>44159</v>
      </c>
      <c r="O247" s="273">
        <f>IF(ISBLANK('BudCom Expense worksheet'!P249),"",('BudCom Expense worksheet'!P249))</f>
        <v>0</v>
      </c>
      <c r="P247" s="314">
        <f>IF(ISBLANK('BudCom Expense worksheet'!Q249),"",('BudCom Expense worksheet'!Q249))</f>
        <v>25</v>
      </c>
    </row>
    <row r="248" spans="1:16" hidden="1" x14ac:dyDescent="0.25">
      <c r="A248" s="249"/>
      <c r="B248" s="249"/>
      <c r="C248" s="281" t="s">
        <v>784</v>
      </c>
      <c r="D248" s="249"/>
      <c r="E248" s="283">
        <f>IF(ISBLANK('BudCom Expense worksheet'!F250),"",('BudCom Expense worksheet'!F250))</f>
        <v>50</v>
      </c>
      <c r="F248" s="284">
        <f>IF(ISBLANK('BudCom Expense worksheet'!G250),"",('BudCom Expense worksheet'!G250))</f>
        <v>120</v>
      </c>
      <c r="G248" s="314">
        <f>IF(ISBLANK('BudCom Expense worksheet'!H250),"",('BudCom Expense worksheet'!H250))</f>
        <v>175</v>
      </c>
      <c r="H248" s="274">
        <f>IF(ISBLANK('BudCom Expense worksheet'!I250),"",('BudCom Expense worksheet'!I250))</f>
        <v>55</v>
      </c>
      <c r="I248" s="275">
        <f>IF(ISBLANK('BudCom Expense worksheet'!J250),"",('BudCom Expense worksheet'!J250))</f>
        <v>0.68571428571428572</v>
      </c>
      <c r="J248" s="314">
        <f>IF(ISBLANK('BudCom Expense worksheet'!K250),"",('BudCom Expense worksheet'!K250))</f>
        <v>175</v>
      </c>
      <c r="K248" s="314">
        <f>IF(ISBLANK('BudCom Expense worksheet'!L250),"",('BudCom Expense worksheet'!L250))</f>
        <v>175</v>
      </c>
      <c r="L248" s="273">
        <f>IF(ISBLANK('BudCom Expense worksheet'!M250),"",('BudCom Expense worksheet'!M250))</f>
        <v>0</v>
      </c>
      <c r="M248" s="314">
        <f>IF(ISBLANK('BudCom Expense worksheet'!N250),"",('BudCom Expense worksheet'!N250))</f>
        <v>175</v>
      </c>
      <c r="N248" s="254" t="e">
        <f>IF(ISBLANK('BudCom Expense worksheet'!#REF!),"",('BudCom Expense worksheet'!#REF!))</f>
        <v>#REF!</v>
      </c>
      <c r="O248" s="273">
        <f>IF(ISBLANK('BudCom Expense worksheet'!P250),"",('BudCom Expense worksheet'!P250))</f>
        <v>0</v>
      </c>
      <c r="P248" s="314">
        <f>IF(ISBLANK('BudCom Expense worksheet'!Q250),"",('BudCom Expense worksheet'!Q250))</f>
        <v>175</v>
      </c>
    </row>
    <row r="249" spans="1:16" hidden="1" x14ac:dyDescent="0.25">
      <c r="A249" s="249"/>
      <c r="B249" s="249"/>
      <c r="C249" s="281" t="s">
        <v>785</v>
      </c>
      <c r="D249" s="249"/>
      <c r="E249" s="283">
        <f>IF(ISBLANK('BudCom Expense worksheet'!F251),"",('BudCom Expense worksheet'!F251))</f>
        <v>29.99</v>
      </c>
      <c r="F249" s="284">
        <f>IF(ISBLANK('BudCom Expense worksheet'!G251),"",('BudCom Expense worksheet'!G251))</f>
        <v>0</v>
      </c>
      <c r="G249" s="314">
        <f>IF(ISBLANK('BudCom Expense worksheet'!H251),"",('BudCom Expense worksheet'!H251))</f>
        <v>25</v>
      </c>
      <c r="H249" s="274">
        <f>IF(ISBLANK('BudCom Expense worksheet'!I251),"",('BudCom Expense worksheet'!I251))</f>
        <v>25</v>
      </c>
      <c r="I249" s="275">
        <f>IF(ISBLANK('BudCom Expense worksheet'!J251),"",('BudCom Expense worksheet'!J251))</f>
        <v>0</v>
      </c>
      <c r="J249" s="314">
        <f>IF(ISBLANK('BudCom Expense worksheet'!K251),"",('BudCom Expense worksheet'!K251))</f>
        <v>25</v>
      </c>
      <c r="K249" s="314">
        <f>IF(ISBLANK('BudCom Expense worksheet'!L251),"",('BudCom Expense worksheet'!L251))</f>
        <v>25</v>
      </c>
      <c r="L249" s="273">
        <f>IF(ISBLANK('BudCom Expense worksheet'!M251),"",('BudCom Expense worksheet'!M251))</f>
        <v>0</v>
      </c>
      <c r="M249" s="314">
        <f>IF(ISBLANK('BudCom Expense worksheet'!N251),"",('BudCom Expense worksheet'!N251))</f>
        <v>25</v>
      </c>
      <c r="N249" s="254">
        <f>IF(ISBLANK('BudCom Expense worksheet'!O251),"",('BudCom Expense worksheet'!O251))</f>
        <v>44159</v>
      </c>
      <c r="O249" s="273">
        <f>IF(ISBLANK('BudCom Expense worksheet'!P251),"",('BudCom Expense worksheet'!P251))</f>
        <v>0</v>
      </c>
      <c r="P249" s="314">
        <f>IF(ISBLANK('BudCom Expense worksheet'!Q251),"",('BudCom Expense worksheet'!Q251))</f>
        <v>25</v>
      </c>
    </row>
    <row r="250" spans="1:16" hidden="1" x14ac:dyDescent="0.25">
      <c r="A250" s="249"/>
      <c r="B250" s="249"/>
      <c r="C250" s="281" t="s">
        <v>786</v>
      </c>
      <c r="D250" s="249"/>
      <c r="E250" s="283">
        <f>IF(ISBLANK('BudCom Expense worksheet'!F252),"",('BudCom Expense worksheet'!F252))</f>
        <v>0</v>
      </c>
      <c r="F250" s="284">
        <f>IF(ISBLANK('BudCom Expense worksheet'!G252),"",('BudCom Expense worksheet'!G252))</f>
        <v>0</v>
      </c>
      <c r="G250" s="314">
        <f>IF(ISBLANK('BudCom Expense worksheet'!H252),"",('BudCom Expense worksheet'!H252))</f>
        <v>11</v>
      </c>
      <c r="H250" s="274">
        <f>IF(ISBLANK('BudCom Expense worksheet'!I252),"",('BudCom Expense worksheet'!I252))</f>
        <v>11</v>
      </c>
      <c r="I250" s="275">
        <f>IF(ISBLANK('BudCom Expense worksheet'!J252),"",('BudCom Expense worksheet'!J252))</f>
        <v>0</v>
      </c>
      <c r="J250" s="314">
        <f>IF(ISBLANK('BudCom Expense worksheet'!K252),"",('BudCom Expense worksheet'!K252))</f>
        <v>11</v>
      </c>
      <c r="K250" s="314">
        <f>IF(ISBLANK('BudCom Expense worksheet'!L252),"",('BudCom Expense worksheet'!L252))</f>
        <v>11</v>
      </c>
      <c r="L250" s="273">
        <f>IF(ISBLANK('BudCom Expense worksheet'!M252),"",('BudCom Expense worksheet'!M252))</f>
        <v>0</v>
      </c>
      <c r="M250" s="314">
        <f>IF(ISBLANK('BudCom Expense worksheet'!N252),"",('BudCom Expense worksheet'!N252))</f>
        <v>11</v>
      </c>
      <c r="N250" s="254">
        <f>IF(ISBLANK('BudCom Expense worksheet'!O252),"",('BudCom Expense worksheet'!O252))</f>
        <v>44159</v>
      </c>
      <c r="O250" s="273">
        <f>IF(ISBLANK('BudCom Expense worksheet'!P252),"",('BudCom Expense worksheet'!P252))</f>
        <v>0</v>
      </c>
      <c r="P250" s="314">
        <f>IF(ISBLANK('BudCom Expense worksheet'!Q252),"",('BudCom Expense worksheet'!Q252))</f>
        <v>11</v>
      </c>
    </row>
    <row r="251" spans="1:16" hidden="1" x14ac:dyDescent="0.25">
      <c r="A251" s="249"/>
      <c r="B251" s="249"/>
      <c r="C251" s="281" t="s">
        <v>787</v>
      </c>
      <c r="D251" s="249"/>
      <c r="E251" s="283">
        <f>IF(ISBLANK('BudCom Expense worksheet'!F253),"",('BudCom Expense worksheet'!F253))</f>
        <v>0</v>
      </c>
      <c r="F251" s="284">
        <f>IF(ISBLANK('BudCom Expense worksheet'!G253),"",('BudCom Expense worksheet'!G253))</f>
        <v>0</v>
      </c>
      <c r="G251" s="314">
        <f>IF(ISBLANK('BudCom Expense worksheet'!H253),"",('BudCom Expense worksheet'!H253))</f>
        <v>0</v>
      </c>
      <c r="H251" s="274">
        <f>IF(ISBLANK('BudCom Expense worksheet'!I253),"",('BudCom Expense worksheet'!I253))</f>
        <v>0</v>
      </c>
      <c r="I251" s="275" t="str">
        <f>IF(ISBLANK('BudCom Expense worksheet'!J253),"",('BudCom Expense worksheet'!J253))</f>
        <v>---</v>
      </c>
      <c r="J251" s="314">
        <f>IF(ISBLANK('BudCom Expense worksheet'!K253),"",('BudCom Expense worksheet'!K253))</f>
        <v>0</v>
      </c>
      <c r="K251" s="314">
        <f>IF(ISBLANK('BudCom Expense worksheet'!L253),"",('BudCom Expense worksheet'!L253))</f>
        <v>0</v>
      </c>
      <c r="L251" s="273">
        <f>IF(ISBLANK('BudCom Expense worksheet'!M253),"",('BudCom Expense worksheet'!M253))</f>
        <v>0</v>
      </c>
      <c r="M251" s="314">
        <f>IF(ISBLANK('BudCom Expense worksheet'!N253),"",('BudCom Expense worksheet'!N253))</f>
        <v>0</v>
      </c>
      <c r="N251" s="254">
        <f>IF(ISBLANK('BudCom Expense worksheet'!O253),"",('BudCom Expense worksheet'!O253))</f>
        <v>44159</v>
      </c>
      <c r="O251" s="273">
        <f>IF(ISBLANK('BudCom Expense worksheet'!P253),"",('BudCom Expense worksheet'!P253))</f>
        <v>0</v>
      </c>
      <c r="P251" s="314">
        <f>IF(ISBLANK('BudCom Expense worksheet'!Q253),"",('BudCom Expense worksheet'!Q253))</f>
        <v>0</v>
      </c>
    </row>
    <row r="252" spans="1:16" hidden="1" x14ac:dyDescent="0.25">
      <c r="A252" s="249"/>
      <c r="B252" s="249"/>
      <c r="C252" s="281" t="s">
        <v>788</v>
      </c>
      <c r="D252" s="249"/>
      <c r="E252" s="283">
        <f>IF(ISBLANK('BudCom Expense worksheet'!F254),"",('BudCom Expense worksheet'!F254))</f>
        <v>723.53300000000002</v>
      </c>
      <c r="F252" s="284">
        <f>IF(ISBLANK('BudCom Expense worksheet'!G254),"",('BudCom Expense worksheet'!G254))</f>
        <v>236.31</v>
      </c>
      <c r="G252" s="314">
        <f>IF(ISBLANK('BudCom Expense worksheet'!H254),"",('BudCom Expense worksheet'!H254))</f>
        <v>227</v>
      </c>
      <c r="H252" s="274">
        <f>IF(ISBLANK('BudCom Expense worksheet'!I254),"",('BudCom Expense worksheet'!I254))</f>
        <v>-9.3100000000000023</v>
      </c>
      <c r="I252" s="275">
        <f>IF(ISBLANK('BudCom Expense worksheet'!J254),"",('BudCom Expense worksheet'!J254))</f>
        <v>1.0410132158590308</v>
      </c>
      <c r="J252" s="314">
        <f>IF(ISBLANK('BudCom Expense worksheet'!K254),"",('BudCom Expense worksheet'!K254))</f>
        <v>300</v>
      </c>
      <c r="K252" s="314">
        <f>IF(ISBLANK('BudCom Expense worksheet'!L254),"",('BudCom Expense worksheet'!L254))</f>
        <v>300</v>
      </c>
      <c r="L252" s="273">
        <f>IF(ISBLANK('BudCom Expense worksheet'!M254),"",('BudCom Expense worksheet'!M254))</f>
        <v>0</v>
      </c>
      <c r="M252" s="314">
        <f>IF(ISBLANK('BudCom Expense worksheet'!N254),"",('BudCom Expense worksheet'!N254))</f>
        <v>300</v>
      </c>
      <c r="N252" s="254">
        <f>IF(ISBLANK('BudCom Expense worksheet'!O254),"",('BudCom Expense worksheet'!O254))</f>
        <v>44159</v>
      </c>
      <c r="O252" s="273">
        <f>IF(ISBLANK('BudCom Expense worksheet'!P254),"",('BudCom Expense worksheet'!P254))</f>
        <v>0</v>
      </c>
      <c r="P252" s="314">
        <f>IF(ISBLANK('BudCom Expense worksheet'!Q254),"",('BudCom Expense worksheet'!Q254))</f>
        <v>227</v>
      </c>
    </row>
    <row r="253" spans="1:16" hidden="1" x14ac:dyDescent="0.25">
      <c r="A253" s="249"/>
      <c r="B253" s="249"/>
      <c r="C253" s="281" t="s">
        <v>789</v>
      </c>
      <c r="D253" s="249"/>
      <c r="E253" s="283">
        <f>IF(ISBLANK('BudCom Expense worksheet'!F255),"",('BudCom Expense worksheet'!F255))</f>
        <v>77.84</v>
      </c>
      <c r="F253" s="284">
        <f>IF(ISBLANK('BudCom Expense worksheet'!G255),"",('BudCom Expense worksheet'!G255))</f>
        <v>0</v>
      </c>
      <c r="G253" s="314">
        <f>IF(ISBLANK('BudCom Expense worksheet'!H255),"",('BudCom Expense worksheet'!H255))</f>
        <v>100</v>
      </c>
      <c r="H253" s="274">
        <f>IF(ISBLANK('BudCom Expense worksheet'!I255),"",('BudCom Expense worksheet'!I255))</f>
        <v>100</v>
      </c>
      <c r="I253" s="275">
        <f>IF(ISBLANK('BudCom Expense worksheet'!J255),"",('BudCom Expense worksheet'!J255))</f>
        <v>0</v>
      </c>
      <c r="J253" s="314">
        <f>IF(ISBLANK('BudCom Expense worksheet'!K255),"",('BudCom Expense worksheet'!K255))</f>
        <v>100</v>
      </c>
      <c r="K253" s="314">
        <f>IF(ISBLANK('BudCom Expense worksheet'!L255),"",('BudCom Expense worksheet'!L255))</f>
        <v>100</v>
      </c>
      <c r="L253" s="273">
        <f>IF(ISBLANK('BudCom Expense worksheet'!M255),"",('BudCom Expense worksheet'!M255))</f>
        <v>0</v>
      </c>
      <c r="M253" s="314">
        <f>IF(ISBLANK('BudCom Expense worksheet'!N255),"",('BudCom Expense worksheet'!N255))</f>
        <v>100</v>
      </c>
      <c r="N253" s="254">
        <f>IF(ISBLANK('BudCom Expense worksheet'!O255),"",('BudCom Expense worksheet'!O255))</f>
        <v>44159</v>
      </c>
      <c r="O253" s="273" t="str">
        <f>IF(ISBLANK('BudCom Expense worksheet'!P255),"",('BudCom Expense worksheet'!P255))</f>
        <v/>
      </c>
      <c r="P253" s="314">
        <f>IF(ISBLANK('BudCom Expense worksheet'!Q255),"",('BudCom Expense worksheet'!Q255))</f>
        <v>100</v>
      </c>
    </row>
    <row r="254" spans="1:16" hidden="1" x14ac:dyDescent="0.25">
      <c r="A254" s="249"/>
      <c r="B254" s="249"/>
      <c r="C254" s="281" t="s">
        <v>1173</v>
      </c>
      <c r="D254" s="249"/>
      <c r="E254" s="283">
        <f>IF(ISBLANK('BudCom Expense worksheet'!F256),"",('BudCom Expense worksheet'!F256))</f>
        <v>0</v>
      </c>
      <c r="F254" s="284">
        <f>IF(ISBLANK('BudCom Expense worksheet'!G256),"",('BudCom Expense worksheet'!G256))</f>
        <v>0</v>
      </c>
      <c r="G254" s="314">
        <f>IF(ISBLANK('BudCom Expense worksheet'!H256),"",('BudCom Expense worksheet'!H256))</f>
        <v>25</v>
      </c>
      <c r="H254" s="274">
        <f>IF(ISBLANK('BudCom Expense worksheet'!I256),"",('BudCom Expense worksheet'!I256))</f>
        <v>25</v>
      </c>
      <c r="I254" s="275">
        <f>IF(ISBLANK('BudCom Expense worksheet'!J256),"",('BudCom Expense worksheet'!J256))</f>
        <v>0</v>
      </c>
      <c r="J254" s="314">
        <f>IF(ISBLANK('BudCom Expense worksheet'!K256),"",('BudCom Expense worksheet'!K256))</f>
        <v>25</v>
      </c>
      <c r="K254" s="314">
        <f>IF(ISBLANK('BudCom Expense worksheet'!L256),"",('BudCom Expense worksheet'!L256))</f>
        <v>25</v>
      </c>
      <c r="L254" s="273">
        <f>IF(ISBLANK('BudCom Expense worksheet'!M256),"",('BudCom Expense worksheet'!M256))</f>
        <v>0</v>
      </c>
      <c r="M254" s="314">
        <f>IF(ISBLANK('BudCom Expense worksheet'!N256),"",('BudCom Expense worksheet'!N256))</f>
        <v>25</v>
      </c>
      <c r="N254" s="254">
        <f>IF(ISBLANK('BudCom Expense worksheet'!O256),"",('BudCom Expense worksheet'!O256))</f>
        <v>44159</v>
      </c>
      <c r="O254" s="273">
        <f>IF(ISBLANK('BudCom Expense worksheet'!P256),"",('BudCom Expense worksheet'!P256))</f>
        <v>0</v>
      </c>
      <c r="P254" s="314">
        <f>IF(ISBLANK('BudCom Expense worksheet'!Q256),"",('BudCom Expense worksheet'!Q256))</f>
        <v>25</v>
      </c>
    </row>
    <row r="255" spans="1:16" s="277" customFormat="1" ht="13.5" hidden="1" thickBot="1" x14ac:dyDescent="0.3">
      <c r="A255" s="249"/>
      <c r="B255" s="249" t="s">
        <v>790</v>
      </c>
      <c r="C255" s="249"/>
      <c r="D255" s="249"/>
      <c r="E255" s="307">
        <f>IF(ISBLANK('BudCom Expense worksheet'!F257),"",('BudCom Expense worksheet'!F257))</f>
        <v>1811.5829999999999</v>
      </c>
      <c r="F255" s="308">
        <f>IF(ISBLANK('BudCom Expense worksheet'!G257),"",('BudCom Expense worksheet'!G257))</f>
        <v>1072.19</v>
      </c>
      <c r="G255" s="309">
        <f>IF(ISBLANK('BudCom Expense worksheet'!H257),"",('BudCom Expense worksheet'!H257))</f>
        <v>2150</v>
      </c>
      <c r="H255" s="292">
        <f>IF(ISBLANK('BudCom Expense worksheet'!I257),"",('BudCom Expense worksheet'!I257))</f>
        <v>1077.81</v>
      </c>
      <c r="I255" s="293">
        <f>IF(ISBLANK('BudCom Expense worksheet'!J257),"",('BudCom Expense worksheet'!J257))</f>
        <v>0.49869302325581399</v>
      </c>
      <c r="J255" s="312">
        <f>IF(ISBLANK('BudCom Expense worksheet'!K257),"",('BudCom Expense worksheet'!K257))</f>
        <v>2223</v>
      </c>
      <c r="K255" s="273">
        <f>IF(ISBLANK('BudCom Expense worksheet'!L257),"",('BudCom Expense worksheet'!L257))</f>
        <v>2223</v>
      </c>
      <c r="L255" s="273">
        <f>IF(ISBLANK('BudCom Expense worksheet'!M257),"",('BudCom Expense worksheet'!M257))</f>
        <v>0</v>
      </c>
      <c r="M255" s="273">
        <f>IF(ISBLANK('BudCom Expense worksheet'!N257),"",('BudCom Expense worksheet'!N257))</f>
        <v>2000</v>
      </c>
      <c r="N255" s="254">
        <f>IF(ISBLANK('BudCom Expense worksheet'!O257),"",('BudCom Expense worksheet'!O257))</f>
        <v>44159</v>
      </c>
      <c r="O255" s="273">
        <f>IF(ISBLANK('BudCom Expense worksheet'!P257),"",('BudCom Expense worksheet'!P257))</f>
        <v>223</v>
      </c>
      <c r="P255" s="273">
        <f>IF(ISBLANK('BudCom Expense worksheet'!Q257),"",('BudCom Expense worksheet'!Q257))</f>
        <v>1927</v>
      </c>
    </row>
    <row r="256" spans="1:16" s="277" customFormat="1" ht="14.25" thickTop="1" thickBot="1" x14ac:dyDescent="0.3">
      <c r="A256" s="249" t="s">
        <v>791</v>
      </c>
      <c r="B256" s="249"/>
      <c r="C256" s="249"/>
      <c r="D256" s="249"/>
      <c r="E256" s="295">
        <f>IF(ISBLANK('BudCom Expense worksheet'!F258),"",('BudCom Expense worksheet'!F258))</f>
        <v>1811.5829999999999</v>
      </c>
      <c r="F256" s="296">
        <f>IF(ISBLANK('BudCom Expense worksheet'!G258),"",('BudCom Expense worksheet'!G258))</f>
        <v>1072.19</v>
      </c>
      <c r="G256" s="297">
        <f>IF(ISBLANK('BudCom Expense worksheet'!H258),"",('BudCom Expense worksheet'!H258))</f>
        <v>2150</v>
      </c>
      <c r="H256" s="274">
        <f>IF(ISBLANK('BudCom Expense worksheet'!I258),"",('BudCom Expense worksheet'!I258))</f>
        <v>1077.81</v>
      </c>
      <c r="I256" s="275">
        <f>IF(ISBLANK('BudCom Expense worksheet'!J258),"",('BudCom Expense worksheet'!J258))</f>
        <v>0.49869302325581399</v>
      </c>
      <c r="J256" s="539">
        <f>IF(ISBLANK('BudCom Expense worksheet'!K258),"",('BudCom Expense worksheet'!K258))</f>
        <v>2223</v>
      </c>
      <c r="K256" s="297">
        <f>IF(ISBLANK('BudCom Expense worksheet'!L258),"",('BudCom Expense worksheet'!L258))</f>
        <v>2223</v>
      </c>
      <c r="L256" s="297">
        <f>IF(ISBLANK('BudCom Expense worksheet'!M258),"",('BudCom Expense worksheet'!M258))</f>
        <v>0</v>
      </c>
      <c r="M256" s="297">
        <f>IF(ISBLANK('BudCom Expense worksheet'!N258),"",('BudCom Expense worksheet'!N258))</f>
        <v>2000</v>
      </c>
      <c r="N256" s="538">
        <f>IF(ISBLANK('BudCom Expense worksheet'!O258),"",('BudCom Expense worksheet'!O258))</f>
        <v>44159</v>
      </c>
      <c r="O256" s="297">
        <f>IF(ISBLANK('BudCom Expense worksheet'!P258),"",('BudCom Expense worksheet'!P258))</f>
        <v>223</v>
      </c>
      <c r="P256" s="297">
        <f>IF(ISBLANK('BudCom Expense worksheet'!Q258),"",('BudCom Expense worksheet'!Q258))</f>
        <v>1927</v>
      </c>
    </row>
    <row r="257" spans="1:16" ht="13.5" hidden="1" thickBot="1" x14ac:dyDescent="0.3">
      <c r="A257" s="249"/>
      <c r="B257" s="249"/>
      <c r="C257" s="249"/>
      <c r="D257" s="249"/>
      <c r="E257" s="283" t="str">
        <f>IF(ISBLANK('BudCom Expense worksheet'!F259),"",('BudCom Expense worksheet'!F259))</f>
        <v/>
      </c>
      <c r="F257" s="284" t="str">
        <f>IF(ISBLANK('BudCom Expense worksheet'!G259),"",('BudCom Expense worksheet'!G259))</f>
        <v/>
      </c>
      <c r="G257" s="273" t="str">
        <f>IF(ISBLANK('BudCom Expense worksheet'!H259),"",('BudCom Expense worksheet'!H259))</f>
        <v/>
      </c>
      <c r="H257" s="274" t="str">
        <f>IF(ISBLANK('BudCom Expense worksheet'!I259),"",('BudCom Expense worksheet'!I259))</f>
        <v/>
      </c>
      <c r="I257" s="275" t="str">
        <f>IF(ISBLANK('BudCom Expense worksheet'!J259),"",('BudCom Expense worksheet'!J259))</f>
        <v/>
      </c>
      <c r="J257" s="273" t="str">
        <f>IF(ISBLANK('BudCom Expense worksheet'!K259),"",('BudCom Expense worksheet'!K259))</f>
        <v/>
      </c>
      <c r="K257" s="273" t="str">
        <f>IF(ISBLANK('BudCom Expense worksheet'!L259),"",('BudCom Expense worksheet'!L259))</f>
        <v/>
      </c>
      <c r="L257" s="273" t="str">
        <f>IF(ISBLANK('BudCom Expense worksheet'!M259),"",('BudCom Expense worksheet'!M259))</f>
        <v/>
      </c>
      <c r="M257" s="273" t="str">
        <f>IF(ISBLANK('BudCom Expense worksheet'!N259),"",('BudCom Expense worksheet'!N259))</f>
        <v/>
      </c>
      <c r="N257" s="254" t="str">
        <f>IF(ISBLANK('BudCom Expense worksheet'!O259),"",('BudCom Expense worksheet'!O259))</f>
        <v/>
      </c>
      <c r="O257" s="273" t="str">
        <f>IF(ISBLANK('BudCom Expense worksheet'!P259),"",('BudCom Expense worksheet'!P259))</f>
        <v/>
      </c>
      <c r="P257" s="273" t="str">
        <f>IF(ISBLANK('BudCom Expense worksheet'!Q259),"",('BudCom Expense worksheet'!Q259))</f>
        <v/>
      </c>
    </row>
    <row r="258" spans="1:16" hidden="1" x14ac:dyDescent="0.25">
      <c r="A258" s="249" t="s">
        <v>792</v>
      </c>
      <c r="B258" s="249"/>
      <c r="C258" s="249"/>
      <c r="D258" s="249"/>
      <c r="E258" s="283" t="str">
        <f>IF(ISBLANK('BudCom Expense worksheet'!F260),"",('BudCom Expense worksheet'!F260))</f>
        <v/>
      </c>
      <c r="F258" s="284" t="str">
        <f>IF(ISBLANK('BudCom Expense worksheet'!G260),"",('BudCom Expense worksheet'!G260))</f>
        <v/>
      </c>
      <c r="G258" s="273" t="str">
        <f>IF(ISBLANK('BudCom Expense worksheet'!H260),"",('BudCom Expense worksheet'!H260))</f>
        <v/>
      </c>
      <c r="H258" s="274" t="str">
        <f>IF(ISBLANK('BudCom Expense worksheet'!I260),"",('BudCom Expense worksheet'!I260))</f>
        <v/>
      </c>
      <c r="I258" s="275" t="str">
        <f>IF(ISBLANK('BudCom Expense worksheet'!J260),"",('BudCom Expense worksheet'!J260))</f>
        <v/>
      </c>
      <c r="J258" s="273" t="str">
        <f>IF(ISBLANK('BudCom Expense worksheet'!K260),"",('BudCom Expense worksheet'!K260))</f>
        <v/>
      </c>
      <c r="K258" s="273" t="str">
        <f>IF(ISBLANK('BudCom Expense worksheet'!L260),"",('BudCom Expense worksheet'!L260))</f>
        <v/>
      </c>
      <c r="L258" s="273" t="str">
        <f>IF(ISBLANK('BudCom Expense worksheet'!M260),"",('BudCom Expense worksheet'!M260))</f>
        <v/>
      </c>
      <c r="M258" s="273" t="str">
        <f>IF(ISBLANK('BudCom Expense worksheet'!N260),"",('BudCom Expense worksheet'!N260))</f>
        <v/>
      </c>
      <c r="N258" s="254">
        <f>IF(ISBLANK('BudCom Expense worksheet'!O260),"",('BudCom Expense worksheet'!O260))</f>
        <v>44166</v>
      </c>
      <c r="O258" s="273" t="str">
        <f>IF(ISBLANK('BudCom Expense worksheet'!P260),"",('BudCom Expense worksheet'!P260))</f>
        <v/>
      </c>
      <c r="P258" s="273" t="str">
        <f>IF(ISBLANK('BudCom Expense worksheet'!Q260),"",('BudCom Expense worksheet'!Q260))</f>
        <v/>
      </c>
    </row>
    <row r="259" spans="1:16" hidden="1" x14ac:dyDescent="0.25">
      <c r="A259" s="249"/>
      <c r="B259" s="249" t="s">
        <v>793</v>
      </c>
      <c r="C259" s="249"/>
      <c r="D259" s="249"/>
      <c r="E259" s="283" t="str">
        <f>IF(ISBLANK('BudCom Expense worksheet'!F261),"",('BudCom Expense worksheet'!F261))</f>
        <v/>
      </c>
      <c r="F259" s="284" t="str">
        <f>IF(ISBLANK('BudCom Expense worksheet'!G261),"",('BudCom Expense worksheet'!G261))</f>
        <v/>
      </c>
      <c r="G259" s="273" t="str">
        <f>IF(ISBLANK('BudCom Expense worksheet'!H261),"",('BudCom Expense worksheet'!H261))</f>
        <v/>
      </c>
      <c r="H259" s="274" t="str">
        <f>IF(ISBLANK('BudCom Expense worksheet'!I261),"",('BudCom Expense worksheet'!I261))</f>
        <v/>
      </c>
      <c r="I259" s="275" t="str">
        <f>IF(ISBLANK('BudCom Expense worksheet'!J261),"",('BudCom Expense worksheet'!J261))</f>
        <v/>
      </c>
      <c r="J259" s="273" t="str">
        <f>IF(ISBLANK('BudCom Expense worksheet'!K261),"",('BudCom Expense worksheet'!K261))</f>
        <v/>
      </c>
      <c r="K259" s="273" t="str">
        <f>IF(ISBLANK('BudCom Expense worksheet'!L261),"",('BudCom Expense worksheet'!L261))</f>
        <v/>
      </c>
      <c r="L259" s="273" t="str">
        <f>IF(ISBLANK('BudCom Expense worksheet'!M261),"",('BudCom Expense worksheet'!M261))</f>
        <v/>
      </c>
      <c r="M259" s="273" t="str">
        <f>IF(ISBLANK('BudCom Expense worksheet'!N261),"",('BudCom Expense worksheet'!N261))</f>
        <v/>
      </c>
      <c r="N259" s="254">
        <f>IF(ISBLANK('BudCom Expense worksheet'!O261),"",('BudCom Expense worksheet'!O261))</f>
        <v>44166</v>
      </c>
      <c r="O259" s="273" t="str">
        <f>IF(ISBLANK('BudCom Expense worksheet'!P261),"",('BudCom Expense worksheet'!P261))</f>
        <v/>
      </c>
      <c r="P259" s="273" t="str">
        <f>IF(ISBLANK('BudCom Expense worksheet'!Q261),"",('BudCom Expense worksheet'!Q261))</f>
        <v/>
      </c>
    </row>
    <row r="260" spans="1:16" hidden="1" x14ac:dyDescent="0.25">
      <c r="A260" s="249"/>
      <c r="B260" s="249"/>
      <c r="C260" s="281" t="s">
        <v>794</v>
      </c>
      <c r="D260" s="249"/>
      <c r="E260" s="283">
        <f>IF(ISBLANK('BudCom Expense worksheet'!F262),"",('BudCom Expense worksheet'!F262))</f>
        <v>233171.25</v>
      </c>
      <c r="F260" s="284">
        <f>IF(ISBLANK('BudCom Expense worksheet'!G262),"",('BudCom Expense worksheet'!G262))</f>
        <v>241947.08</v>
      </c>
      <c r="G260" s="273">
        <f>IF(ISBLANK('BudCom Expense worksheet'!H262),"",('BudCom Expense worksheet'!H262))</f>
        <v>289380</v>
      </c>
      <c r="H260" s="274">
        <f>IF(ISBLANK('BudCom Expense worksheet'!I262),"",('BudCom Expense worksheet'!I262))</f>
        <v>47432.920000000013</v>
      </c>
      <c r="I260" s="275">
        <f>IF(ISBLANK('BudCom Expense worksheet'!J262),"",('BudCom Expense worksheet'!J262))</f>
        <v>0.83608777386135869</v>
      </c>
      <c r="J260" s="273">
        <f>IF(ISBLANK('BudCom Expense worksheet'!K262),"",('BudCom Expense worksheet'!K262))</f>
        <v>306178</v>
      </c>
      <c r="K260" s="273">
        <f>IF(ISBLANK('BudCom Expense worksheet'!L262),"",('BudCom Expense worksheet'!L262))</f>
        <v>306178</v>
      </c>
      <c r="L260" s="273">
        <f>IF(ISBLANK('BudCom Expense worksheet'!M262),"",('BudCom Expense worksheet'!M262))</f>
        <v>0</v>
      </c>
      <c r="M260" s="273">
        <f>IF(ISBLANK('BudCom Expense worksheet'!N262),"",('BudCom Expense worksheet'!N262))</f>
        <v>306178</v>
      </c>
      <c r="N260" s="254">
        <f>IF(ISBLANK('BudCom Expense worksheet'!O262),"",('BudCom Expense worksheet'!O262))</f>
        <v>44166</v>
      </c>
      <c r="O260" s="273">
        <f>IF(ISBLANK('BudCom Expense worksheet'!P262),"",('BudCom Expense worksheet'!P262))</f>
        <v>0</v>
      </c>
      <c r="P260" s="273">
        <f>IF(ISBLANK('BudCom Expense worksheet'!Q262),"",('BudCom Expense worksheet'!Q262))</f>
        <v>306178</v>
      </c>
    </row>
    <row r="261" spans="1:16" hidden="1" x14ac:dyDescent="0.25">
      <c r="A261" s="249"/>
      <c r="B261" s="249"/>
      <c r="C261" s="281" t="s">
        <v>795</v>
      </c>
      <c r="D261" s="249"/>
      <c r="E261" s="283">
        <f>IF(ISBLANK('BudCom Expense worksheet'!F263),"",('BudCom Expense worksheet'!F263))</f>
        <v>1746.4</v>
      </c>
      <c r="F261" s="284">
        <f>IF(ISBLANK('BudCom Expense worksheet'!G263),"",('BudCom Expense worksheet'!G263))</f>
        <v>1743.13</v>
      </c>
      <c r="G261" s="273">
        <f>IF(ISBLANK('BudCom Expense worksheet'!H263),"",('BudCom Expense worksheet'!H263))</f>
        <v>1980</v>
      </c>
      <c r="H261" s="274">
        <f>IF(ISBLANK('BudCom Expense worksheet'!I263),"",('BudCom Expense worksheet'!I263))</f>
        <v>236.86999999999989</v>
      </c>
      <c r="I261" s="275">
        <f>IF(ISBLANK('BudCom Expense worksheet'!J263),"",('BudCom Expense worksheet'!J263))</f>
        <v>0.88036868686868697</v>
      </c>
      <c r="J261" s="273">
        <f>IF(ISBLANK('BudCom Expense worksheet'!K263),"",('BudCom Expense worksheet'!K263))</f>
        <v>1980</v>
      </c>
      <c r="K261" s="273">
        <f>IF(ISBLANK('BudCom Expense worksheet'!L263),"",('BudCom Expense worksheet'!L263))</f>
        <v>1980</v>
      </c>
      <c r="L261" s="273">
        <f>IF(ISBLANK('BudCom Expense worksheet'!M263),"",('BudCom Expense worksheet'!M263))</f>
        <v>0</v>
      </c>
      <c r="M261" s="273">
        <f>IF(ISBLANK('BudCom Expense worksheet'!N263),"",('BudCom Expense worksheet'!N263))</f>
        <v>1980</v>
      </c>
      <c r="N261" s="254">
        <f>IF(ISBLANK('BudCom Expense worksheet'!O263),"",('BudCom Expense worksheet'!O263))</f>
        <v>44166</v>
      </c>
      <c r="O261" s="273">
        <f>IF(ISBLANK('BudCom Expense worksheet'!P263),"",('BudCom Expense worksheet'!P263))</f>
        <v>0</v>
      </c>
      <c r="P261" s="273">
        <f>IF(ISBLANK('BudCom Expense worksheet'!Q263),"",('BudCom Expense worksheet'!Q263))</f>
        <v>1980</v>
      </c>
    </row>
    <row r="262" spans="1:16" hidden="1" x14ac:dyDescent="0.25">
      <c r="A262" s="249"/>
      <c r="B262" s="249"/>
      <c r="C262" s="281" t="s">
        <v>796</v>
      </c>
      <c r="D262" s="298"/>
      <c r="E262" s="283">
        <f>IF(ISBLANK('BudCom Expense worksheet'!F264),"",('BudCom Expense worksheet'!F264))</f>
        <v>0</v>
      </c>
      <c r="F262" s="284">
        <f>IF(ISBLANK('BudCom Expense worksheet'!G264),"",('BudCom Expense worksheet'!G264))</f>
        <v>0</v>
      </c>
      <c r="G262" s="273">
        <f>IF(ISBLANK('BudCom Expense worksheet'!H264),"",('BudCom Expense worksheet'!H264))</f>
        <v>0</v>
      </c>
      <c r="H262" s="274">
        <f>IF(ISBLANK('BudCom Expense worksheet'!I264),"",('BudCom Expense worksheet'!I264))</f>
        <v>0</v>
      </c>
      <c r="I262" s="275" t="str">
        <f>IF(ISBLANK('BudCom Expense worksheet'!J264),"",('BudCom Expense worksheet'!J264))</f>
        <v>---</v>
      </c>
      <c r="J262" s="273">
        <f>IF(ISBLANK('BudCom Expense worksheet'!K264),"",('BudCom Expense worksheet'!K264))</f>
        <v>0</v>
      </c>
      <c r="K262" s="273">
        <f>IF(ISBLANK('BudCom Expense worksheet'!L264),"",('BudCom Expense worksheet'!L264))</f>
        <v>0</v>
      </c>
      <c r="L262" s="273">
        <f>IF(ISBLANK('BudCom Expense worksheet'!M264),"",('BudCom Expense worksheet'!M264))</f>
        <v>0</v>
      </c>
      <c r="M262" s="273" t="str">
        <f>IF(ISBLANK('BudCom Expense worksheet'!N264),"",('BudCom Expense worksheet'!N264))</f>
        <v/>
      </c>
      <c r="N262" s="254">
        <f>IF(ISBLANK('BudCom Expense worksheet'!O264),"",('BudCom Expense worksheet'!O264))</f>
        <v>44166</v>
      </c>
      <c r="O262" s="273">
        <f>IF(ISBLANK('BudCom Expense worksheet'!P264),"",('BudCom Expense worksheet'!P264))</f>
        <v>0</v>
      </c>
      <c r="P262" s="273" t="str">
        <f>IF(ISBLANK('BudCom Expense worksheet'!Q264),"",('BudCom Expense worksheet'!Q264))</f>
        <v/>
      </c>
    </row>
    <row r="263" spans="1:16" hidden="1" x14ac:dyDescent="0.25">
      <c r="A263" s="249"/>
      <c r="B263" s="249"/>
      <c r="C263" s="281" t="s">
        <v>797</v>
      </c>
      <c r="D263" s="249"/>
      <c r="E263" s="283">
        <f>IF(ISBLANK('BudCom Expense worksheet'!F265),"",('BudCom Expense worksheet'!F265))</f>
        <v>2694.25</v>
      </c>
      <c r="F263" s="284">
        <f>IF(ISBLANK('BudCom Expense worksheet'!G265),"",('BudCom Expense worksheet'!G265))</f>
        <v>2807</v>
      </c>
      <c r="G263" s="273">
        <f>IF(ISBLANK('BudCom Expense worksheet'!H265),"",('BudCom Expense worksheet'!H265))</f>
        <v>2920</v>
      </c>
      <c r="H263" s="274">
        <f>IF(ISBLANK('BudCom Expense worksheet'!I265),"",('BudCom Expense worksheet'!I265))</f>
        <v>113</v>
      </c>
      <c r="I263" s="275">
        <f>IF(ISBLANK('BudCom Expense worksheet'!J265),"",('BudCom Expense worksheet'!J265))</f>
        <v>0.96130136986301373</v>
      </c>
      <c r="J263" s="273">
        <f>IF(ISBLANK('BudCom Expense worksheet'!K265),"",('BudCom Expense worksheet'!K265))</f>
        <v>2920</v>
      </c>
      <c r="K263" s="273">
        <f>IF(ISBLANK('BudCom Expense worksheet'!L265),"",('BudCom Expense worksheet'!L265))</f>
        <v>2920</v>
      </c>
      <c r="L263" s="273">
        <f>IF(ISBLANK('BudCom Expense worksheet'!M265),"",('BudCom Expense worksheet'!M265))</f>
        <v>0</v>
      </c>
      <c r="M263" s="273">
        <f>IF(ISBLANK('BudCom Expense worksheet'!N265),"",('BudCom Expense worksheet'!N265))</f>
        <v>2920</v>
      </c>
      <c r="N263" s="254">
        <f>IF(ISBLANK('BudCom Expense worksheet'!O265),"",('BudCom Expense worksheet'!O265))</f>
        <v>44166</v>
      </c>
      <c r="O263" s="273">
        <f>IF(ISBLANK('BudCom Expense worksheet'!P265),"",('BudCom Expense worksheet'!P265))</f>
        <v>0</v>
      </c>
      <c r="P263" s="273">
        <f>IF(ISBLANK('BudCom Expense worksheet'!Q265),"",('BudCom Expense worksheet'!Q265))</f>
        <v>2920</v>
      </c>
    </row>
    <row r="264" spans="1:16" hidden="1" x14ac:dyDescent="0.25">
      <c r="A264" s="249"/>
      <c r="B264" s="249"/>
      <c r="C264" s="281" t="s">
        <v>798</v>
      </c>
      <c r="D264" s="298"/>
      <c r="E264" s="283">
        <f>IF(ISBLANK('BudCom Expense worksheet'!F266),"",('BudCom Expense worksheet'!F266))</f>
        <v>42729.63</v>
      </c>
      <c r="F264" s="284">
        <f>IF(ISBLANK('BudCom Expense worksheet'!G266),"",('BudCom Expense worksheet'!G266))</f>
        <v>44554.080000000002</v>
      </c>
      <c r="G264" s="273">
        <f>IF(ISBLANK('BudCom Expense worksheet'!H266),"",('BudCom Expense worksheet'!H266))</f>
        <v>50625</v>
      </c>
      <c r="H264" s="274">
        <f>IF(ISBLANK('BudCom Expense worksheet'!I266),"",('BudCom Expense worksheet'!I266))</f>
        <v>6070.9199999999983</v>
      </c>
      <c r="I264" s="275">
        <f>IF(ISBLANK('BudCom Expense worksheet'!J266),"",('BudCom Expense worksheet'!J266))</f>
        <v>0.88008059259259264</v>
      </c>
      <c r="J264" s="273">
        <f>IF(ISBLANK('BudCom Expense worksheet'!K266),"",('BudCom Expense worksheet'!K266))</f>
        <v>94759</v>
      </c>
      <c r="K264" s="273">
        <f>IF(ISBLANK('BudCom Expense worksheet'!L266),"",('BudCom Expense worksheet'!L266))</f>
        <v>74759</v>
      </c>
      <c r="L264" s="273">
        <f>IF(ISBLANK('BudCom Expense worksheet'!M266),"",('BudCom Expense worksheet'!M266))</f>
        <v>20000</v>
      </c>
      <c r="M264" s="273">
        <f>IF(ISBLANK('BudCom Expense worksheet'!N266),"",('BudCom Expense worksheet'!N266))</f>
        <v>62482</v>
      </c>
      <c r="N264" s="254">
        <f>IF(ISBLANK('BudCom Expense worksheet'!O266),"",('BudCom Expense worksheet'!O266))</f>
        <v>44166</v>
      </c>
      <c r="O264" s="273">
        <f>IF(ISBLANK('BudCom Expense worksheet'!P266),"",('BudCom Expense worksheet'!P266))</f>
        <v>12277</v>
      </c>
      <c r="P264" s="273">
        <f>IF(ISBLANK('BudCom Expense worksheet'!Q266),"",('BudCom Expense worksheet'!Q266))</f>
        <v>62482</v>
      </c>
    </row>
    <row r="265" spans="1:16" hidden="1" x14ac:dyDescent="0.25">
      <c r="A265" s="249"/>
      <c r="B265" s="249"/>
      <c r="C265" s="281" t="s">
        <v>799</v>
      </c>
      <c r="D265" s="249"/>
      <c r="E265" s="283">
        <f>IF(ISBLANK('BudCom Expense worksheet'!F267),"",('BudCom Expense worksheet'!F267))</f>
        <v>2211.71</v>
      </c>
      <c r="F265" s="284">
        <f>IF(ISBLANK('BudCom Expense worksheet'!G267),"",('BudCom Expense worksheet'!G267))</f>
        <v>713.46</v>
      </c>
      <c r="G265" s="273">
        <f>IF(ISBLANK('BudCom Expense worksheet'!H267),"",('BudCom Expense worksheet'!H267))</f>
        <v>1500</v>
      </c>
      <c r="H265" s="274">
        <f>IF(ISBLANK('BudCom Expense worksheet'!I267),"",('BudCom Expense worksheet'!I267))</f>
        <v>786.54</v>
      </c>
      <c r="I265" s="275">
        <f>IF(ISBLANK('BudCom Expense worksheet'!J267),"",('BudCom Expense worksheet'!J267))</f>
        <v>0.47564000000000001</v>
      </c>
      <c r="J265" s="273">
        <f>IF(ISBLANK('BudCom Expense worksheet'!K267),"",('BudCom Expense worksheet'!K267))</f>
        <v>1500</v>
      </c>
      <c r="K265" s="273">
        <f>IF(ISBLANK('BudCom Expense worksheet'!L267),"",('BudCom Expense worksheet'!L267))</f>
        <v>1500</v>
      </c>
      <c r="L265" s="273">
        <f>IF(ISBLANK('BudCom Expense worksheet'!M267),"",('BudCom Expense worksheet'!M267))</f>
        <v>0</v>
      </c>
      <c r="M265" s="273">
        <f>IF(ISBLANK('BudCom Expense worksheet'!N267),"",('BudCom Expense worksheet'!N267))</f>
        <v>1500</v>
      </c>
      <c r="N265" s="254">
        <f>IF(ISBLANK('BudCom Expense worksheet'!O267),"",('BudCom Expense worksheet'!O267))</f>
        <v>44166</v>
      </c>
      <c r="O265" s="273">
        <f>IF(ISBLANK('BudCom Expense worksheet'!P267),"",('BudCom Expense worksheet'!P267))</f>
        <v>0</v>
      </c>
      <c r="P265" s="273">
        <f>IF(ISBLANK('BudCom Expense worksheet'!Q267),"",('BudCom Expense worksheet'!Q267))</f>
        <v>1500</v>
      </c>
    </row>
    <row r="266" spans="1:16" hidden="1" x14ac:dyDescent="0.25">
      <c r="A266" s="249"/>
      <c r="B266" s="249"/>
      <c r="C266" s="281" t="s">
        <v>800</v>
      </c>
      <c r="D266" s="249"/>
      <c r="E266" s="283">
        <f>IF(ISBLANK('BudCom Expense worksheet'!F268),"",('BudCom Expense worksheet'!F268))</f>
        <v>807</v>
      </c>
      <c r="F266" s="284">
        <f>IF(ISBLANK('BudCom Expense worksheet'!G268),"",('BudCom Expense worksheet'!G268))</f>
        <v>541.65</v>
      </c>
      <c r="G266" s="273">
        <f>IF(ISBLANK('BudCom Expense worksheet'!H268),"",('BudCom Expense worksheet'!H268))</f>
        <v>2437</v>
      </c>
      <c r="H266" s="274">
        <f>IF(ISBLANK('BudCom Expense worksheet'!I268),"",('BudCom Expense worksheet'!I268))</f>
        <v>1895.35</v>
      </c>
      <c r="I266" s="275">
        <f>IF(ISBLANK('BudCom Expense worksheet'!J268),"",('BudCom Expense worksheet'!J268))</f>
        <v>0.22226097661058677</v>
      </c>
      <c r="J266" s="273">
        <f>IF(ISBLANK('BudCom Expense worksheet'!K268),"",('BudCom Expense worksheet'!K268))</f>
        <v>2444</v>
      </c>
      <c r="K266" s="273">
        <f>IF(ISBLANK('BudCom Expense worksheet'!L268),"",('BudCom Expense worksheet'!L268))</f>
        <v>2444</v>
      </c>
      <c r="L266" s="273">
        <f>IF(ISBLANK('BudCom Expense worksheet'!M268),"",('BudCom Expense worksheet'!M268))</f>
        <v>0</v>
      </c>
      <c r="M266" s="273">
        <f>IF(ISBLANK('BudCom Expense worksheet'!N268),"",('BudCom Expense worksheet'!N268))</f>
        <v>2444</v>
      </c>
      <c r="N266" s="254">
        <f>IF(ISBLANK('BudCom Expense worksheet'!O268),"",('BudCom Expense worksheet'!O268))</f>
        <v>44166</v>
      </c>
      <c r="O266" s="273">
        <f>IF(ISBLANK('BudCom Expense worksheet'!P268),"",('BudCom Expense worksheet'!P268))</f>
        <v>0</v>
      </c>
      <c r="P266" s="273">
        <f>IF(ISBLANK('BudCom Expense worksheet'!Q268),"",('BudCom Expense worksheet'!Q268))</f>
        <v>2444</v>
      </c>
    </row>
    <row r="267" spans="1:16" hidden="1" x14ac:dyDescent="0.25">
      <c r="A267" s="249"/>
      <c r="B267" s="249"/>
      <c r="C267" s="281" t="s">
        <v>801</v>
      </c>
      <c r="D267" s="249"/>
      <c r="E267" s="283">
        <f>IF(ISBLANK('BudCom Expense worksheet'!F269),"",('BudCom Expense worksheet'!F269))</f>
        <v>0</v>
      </c>
      <c r="F267" s="284">
        <f>IF(ISBLANK('BudCom Expense worksheet'!G269),"",('BudCom Expense worksheet'!G269))</f>
        <v>0</v>
      </c>
      <c r="G267" s="273">
        <f>IF(ISBLANK('BudCom Expense worksheet'!H269),"",('BudCom Expense worksheet'!H269))</f>
        <v>0</v>
      </c>
      <c r="H267" s="274">
        <f>IF(ISBLANK('BudCom Expense worksheet'!I269),"",('BudCom Expense worksheet'!I269))</f>
        <v>0</v>
      </c>
      <c r="I267" s="275" t="str">
        <f>IF(ISBLANK('BudCom Expense worksheet'!J269),"",('BudCom Expense worksheet'!J269))</f>
        <v>---</v>
      </c>
      <c r="J267" s="273">
        <f>IF(ISBLANK('BudCom Expense worksheet'!K269),"",('BudCom Expense worksheet'!K269))</f>
        <v>0</v>
      </c>
      <c r="K267" s="273">
        <f>IF(ISBLANK('BudCom Expense worksheet'!L269),"",('BudCom Expense worksheet'!L269))</f>
        <v>0</v>
      </c>
      <c r="L267" s="273">
        <f>IF(ISBLANK('BudCom Expense worksheet'!M269),"",('BudCom Expense worksheet'!M269))</f>
        <v>0</v>
      </c>
      <c r="M267" s="273">
        <f>IF(ISBLANK('BudCom Expense worksheet'!N269),"",('BudCom Expense worksheet'!N269))</f>
        <v>0</v>
      </c>
      <c r="N267" s="254">
        <f>IF(ISBLANK('BudCom Expense worksheet'!O269),"",('BudCom Expense worksheet'!O269))</f>
        <v>44166</v>
      </c>
      <c r="O267" s="273">
        <f>IF(ISBLANK('BudCom Expense worksheet'!P269),"",('BudCom Expense worksheet'!P269))</f>
        <v>0</v>
      </c>
      <c r="P267" s="273">
        <f>IF(ISBLANK('BudCom Expense worksheet'!Q269),"",('BudCom Expense worksheet'!Q269))</f>
        <v>0</v>
      </c>
    </row>
    <row r="268" spans="1:16" hidden="1" x14ac:dyDescent="0.25">
      <c r="A268" s="249"/>
      <c r="B268" s="249"/>
      <c r="C268" s="281" t="s">
        <v>802</v>
      </c>
      <c r="D268" s="249"/>
      <c r="E268" s="283">
        <f>IF(ISBLANK('BudCom Expense worksheet'!F270),"",('BudCom Expense worksheet'!F270))</f>
        <v>4399.6899999999996</v>
      </c>
      <c r="F268" s="284">
        <f>IF(ISBLANK('BudCom Expense worksheet'!G270),"",('BudCom Expense worksheet'!G270))</f>
        <v>3682.02</v>
      </c>
      <c r="G268" s="273">
        <f>IF(ISBLANK('BudCom Expense worksheet'!H270),"",('BudCom Expense worksheet'!H270))</f>
        <v>3603</v>
      </c>
      <c r="H268" s="274">
        <f>IF(ISBLANK('BudCom Expense worksheet'!I270),"",('BudCom Expense worksheet'!I270))</f>
        <v>-79.019999999999982</v>
      </c>
      <c r="I268" s="275">
        <f>IF(ISBLANK('BudCom Expense worksheet'!J270),"",('BudCom Expense worksheet'!J270))</f>
        <v>1.0219317235636969</v>
      </c>
      <c r="J268" s="273">
        <f>IF(ISBLANK('BudCom Expense worksheet'!K270),"",('BudCom Expense worksheet'!K270))</f>
        <v>5172</v>
      </c>
      <c r="K268" s="273">
        <f>IF(ISBLANK('BudCom Expense worksheet'!L270),"",('BudCom Expense worksheet'!L270))</f>
        <v>5171</v>
      </c>
      <c r="L268" s="273">
        <f>IF(ISBLANK('BudCom Expense worksheet'!M270),"",('BudCom Expense worksheet'!M270))</f>
        <v>5172</v>
      </c>
      <c r="M268" s="273">
        <f>IF(ISBLANK('BudCom Expense worksheet'!N270),"",('BudCom Expense worksheet'!N270))</f>
        <v>5172</v>
      </c>
      <c r="N268" s="254">
        <f>IF(ISBLANK('BudCom Expense worksheet'!O270),"",('BudCom Expense worksheet'!O270))</f>
        <v>44166</v>
      </c>
      <c r="O268" s="273">
        <f>IF(ISBLANK('BudCom Expense worksheet'!P270),"",('BudCom Expense worksheet'!P270))</f>
        <v>-1</v>
      </c>
      <c r="P268" s="273">
        <f>IF(ISBLANK('BudCom Expense worksheet'!Q270),"",('BudCom Expense worksheet'!Q270))</f>
        <v>5172</v>
      </c>
    </row>
    <row r="269" spans="1:16" hidden="1" x14ac:dyDescent="0.25">
      <c r="A269" s="249"/>
      <c r="B269" s="249"/>
      <c r="C269" s="281" t="s">
        <v>803</v>
      </c>
      <c r="D269" s="249"/>
      <c r="E269" s="283">
        <f>IF(ISBLANK('BudCom Expense worksheet'!F271),"",('BudCom Expense worksheet'!F271))</f>
        <v>87413.52</v>
      </c>
      <c r="F269" s="284">
        <f>IF(ISBLANK('BudCom Expense worksheet'!G271),"",('BudCom Expense worksheet'!G271))</f>
        <v>91775.31</v>
      </c>
      <c r="G269" s="273">
        <f>IF(ISBLANK('BudCom Expense worksheet'!H271),"",('BudCom Expense worksheet'!H271))</f>
        <v>88604</v>
      </c>
      <c r="H269" s="274">
        <f>IF(ISBLANK('BudCom Expense worksheet'!I271),"",('BudCom Expense worksheet'!I271))</f>
        <v>-3171.3099999999977</v>
      </c>
      <c r="I269" s="275">
        <f>IF(ISBLANK('BudCom Expense worksheet'!J271),"",('BudCom Expense worksheet'!J271))</f>
        <v>1.0357919507019999</v>
      </c>
      <c r="J269" s="273">
        <f>IF(ISBLANK('BudCom Expense worksheet'!K271),"",('BudCom Expense worksheet'!K271))</f>
        <v>90376</v>
      </c>
      <c r="K269" s="273">
        <f>IF(ISBLANK('BudCom Expense worksheet'!L271),"",('BudCom Expense worksheet'!L271))</f>
        <v>90376</v>
      </c>
      <c r="L269" s="273">
        <f>IF(ISBLANK('BudCom Expense worksheet'!M271),"",('BudCom Expense worksheet'!M271))</f>
        <v>90376</v>
      </c>
      <c r="M269" s="273">
        <f>IF(ISBLANK('BudCom Expense worksheet'!N271),"",('BudCom Expense worksheet'!N271))</f>
        <v>90376</v>
      </c>
      <c r="N269" s="254">
        <f>IF(ISBLANK('BudCom Expense worksheet'!O271),"",('BudCom Expense worksheet'!O271))</f>
        <v>44166</v>
      </c>
      <c r="O269" s="273">
        <f>IF(ISBLANK('BudCom Expense worksheet'!P271),"",('BudCom Expense worksheet'!P271))</f>
        <v>0</v>
      </c>
      <c r="P269" s="273">
        <f>IF(ISBLANK('BudCom Expense worksheet'!Q271),"",('BudCom Expense worksheet'!Q271))</f>
        <v>90376</v>
      </c>
    </row>
    <row r="270" spans="1:16" hidden="1" x14ac:dyDescent="0.25">
      <c r="A270" s="249"/>
      <c r="B270" s="249"/>
      <c r="C270" s="281" t="s">
        <v>804</v>
      </c>
      <c r="D270" s="249"/>
      <c r="E270" s="283">
        <f>IF(ISBLANK('BudCom Expense worksheet'!F272),"",('BudCom Expense worksheet'!F272))</f>
        <v>19203.849999999999</v>
      </c>
      <c r="F270" s="284">
        <f>IF(ISBLANK('BudCom Expense worksheet'!G272),"",('BudCom Expense worksheet'!G272))</f>
        <v>21751.65</v>
      </c>
      <c r="G270" s="273">
        <f>IF(ISBLANK('BudCom Expense worksheet'!H272),"",('BudCom Expense worksheet'!H272))</f>
        <v>17346</v>
      </c>
      <c r="H270" s="274">
        <f>IF(ISBLANK('BudCom Expense worksheet'!I272),"",('BudCom Expense worksheet'!I272))</f>
        <v>-4405.6500000000015</v>
      </c>
      <c r="I270" s="275">
        <f>IF(ISBLANK('BudCom Expense worksheet'!J272),"",('BudCom Expense worksheet'!J272))</f>
        <v>1.2539865098581806</v>
      </c>
      <c r="J270" s="273">
        <f>IF(ISBLANK('BudCom Expense worksheet'!K272),"",('BudCom Expense worksheet'!K272))</f>
        <v>23556</v>
      </c>
      <c r="K270" s="273">
        <f>IF(ISBLANK('BudCom Expense worksheet'!L272),"",('BudCom Expense worksheet'!L272))</f>
        <v>23556</v>
      </c>
      <c r="L270" s="273">
        <f>IF(ISBLANK('BudCom Expense worksheet'!M272),"",('BudCom Expense worksheet'!M272))</f>
        <v>23556</v>
      </c>
      <c r="M270" s="273">
        <f>IF(ISBLANK('BudCom Expense worksheet'!N272),"",('BudCom Expense worksheet'!N272))</f>
        <v>23556</v>
      </c>
      <c r="N270" s="254">
        <f>IF(ISBLANK('BudCom Expense worksheet'!O272),"",('BudCom Expense worksheet'!O272))</f>
        <v>44166</v>
      </c>
      <c r="O270" s="273">
        <f>IF(ISBLANK('BudCom Expense worksheet'!P272),"",('BudCom Expense worksheet'!P272))</f>
        <v>0</v>
      </c>
      <c r="P270" s="273">
        <f>IF(ISBLANK('BudCom Expense worksheet'!Q272),"",('BudCom Expense worksheet'!Q272))</f>
        <v>23556</v>
      </c>
    </row>
    <row r="271" spans="1:16" hidden="1" x14ac:dyDescent="0.25">
      <c r="A271" s="249"/>
      <c r="B271" s="249"/>
      <c r="C271" s="281" t="s">
        <v>805</v>
      </c>
      <c r="D271" s="249"/>
      <c r="E271" s="283">
        <f>IF(ISBLANK('BudCom Expense worksheet'!F273),"",('BudCom Expense worksheet'!F273))</f>
        <v>2563.5100000000002</v>
      </c>
      <c r="F271" s="284">
        <f>IF(ISBLANK('BudCom Expense worksheet'!G273),"",('BudCom Expense worksheet'!G273))</f>
        <v>3516.47</v>
      </c>
      <c r="G271" s="273">
        <f>IF(ISBLANK('BudCom Expense worksheet'!H273),"",('BudCom Expense worksheet'!H273))</f>
        <v>3672</v>
      </c>
      <c r="H271" s="274">
        <f>IF(ISBLANK('BudCom Expense worksheet'!I273),"",('BudCom Expense worksheet'!I273))</f>
        <v>155.5300000000002</v>
      </c>
      <c r="I271" s="275">
        <f>IF(ISBLANK('BudCom Expense worksheet'!J273),"",('BudCom Expense worksheet'!J273))</f>
        <v>0.95764433551198247</v>
      </c>
      <c r="J271" s="273">
        <f>IF(ISBLANK('BudCom Expense worksheet'!K273),"",('BudCom Expense worksheet'!K273))</f>
        <v>5396</v>
      </c>
      <c r="K271" s="273">
        <f>IF(ISBLANK('BudCom Expense worksheet'!L273),"",('BudCom Expense worksheet'!L273))</f>
        <v>5396</v>
      </c>
      <c r="L271" s="273">
        <f>IF(ISBLANK('BudCom Expense worksheet'!M273),"",('BudCom Expense worksheet'!M273))</f>
        <v>5396</v>
      </c>
      <c r="M271" s="273">
        <f>IF(ISBLANK('BudCom Expense worksheet'!N273),"",('BudCom Expense worksheet'!N273))</f>
        <v>5396</v>
      </c>
      <c r="N271" s="254">
        <f>IF(ISBLANK('BudCom Expense worksheet'!O273),"",('BudCom Expense worksheet'!O273))</f>
        <v>44166</v>
      </c>
      <c r="O271" s="273">
        <f>IF(ISBLANK('BudCom Expense worksheet'!P273),"",('BudCom Expense worksheet'!P273))</f>
        <v>0</v>
      </c>
      <c r="P271" s="273">
        <f>IF(ISBLANK('BudCom Expense worksheet'!Q273),"",('BudCom Expense worksheet'!Q273))</f>
        <v>3672</v>
      </c>
    </row>
    <row r="272" spans="1:16" hidden="1" x14ac:dyDescent="0.25">
      <c r="A272" s="249"/>
      <c r="B272" s="249"/>
      <c r="C272" s="281" t="s">
        <v>806</v>
      </c>
      <c r="D272" s="249"/>
      <c r="E272" s="283">
        <f>IF(ISBLANK('BudCom Expense worksheet'!F274),"",('BudCom Expense worksheet'!F274))</f>
        <v>6912.5</v>
      </c>
      <c r="F272" s="284">
        <f>IF(ISBLANK('BudCom Expense worksheet'!G274),"",('BudCom Expense worksheet'!G274))</f>
        <v>0</v>
      </c>
      <c r="G272" s="273">
        <f>IF(ISBLANK('BudCom Expense worksheet'!H274),"",('BudCom Expense worksheet'!H274))</f>
        <v>3529</v>
      </c>
      <c r="H272" s="274">
        <f>IF(ISBLANK('BudCom Expense worksheet'!I274),"",('BudCom Expense worksheet'!I274))</f>
        <v>3529</v>
      </c>
      <c r="I272" s="275">
        <f>IF(ISBLANK('BudCom Expense worksheet'!J274),"",('BudCom Expense worksheet'!J274))</f>
        <v>0</v>
      </c>
      <c r="J272" s="273">
        <f>IF(ISBLANK('BudCom Expense worksheet'!K274),"",('BudCom Expense worksheet'!K274))</f>
        <v>3687</v>
      </c>
      <c r="K272" s="273">
        <f>IF(ISBLANK('BudCom Expense worksheet'!L274),"",('BudCom Expense worksheet'!L274))</f>
        <v>3687</v>
      </c>
      <c r="L272" s="273">
        <f>IF(ISBLANK('BudCom Expense worksheet'!M274),"",('BudCom Expense worksheet'!M274))</f>
        <v>3687</v>
      </c>
      <c r="M272" s="273">
        <f>IF(ISBLANK('BudCom Expense worksheet'!N274),"",('BudCom Expense worksheet'!N274))</f>
        <v>3687</v>
      </c>
      <c r="N272" s="254">
        <f>IF(ISBLANK('BudCom Expense worksheet'!O274),"",('BudCom Expense worksheet'!O274))</f>
        <v>44166</v>
      </c>
      <c r="O272" s="273">
        <f>IF(ISBLANK('BudCom Expense worksheet'!P274),"",('BudCom Expense worksheet'!P274))</f>
        <v>0</v>
      </c>
      <c r="P272" s="273">
        <f>IF(ISBLANK('BudCom Expense worksheet'!Q274),"",('BudCom Expense worksheet'!Q274))</f>
        <v>3529</v>
      </c>
    </row>
    <row r="273" spans="1:16" hidden="1" x14ac:dyDescent="0.25">
      <c r="A273" s="249"/>
      <c r="B273" s="249"/>
      <c r="C273" s="281" t="s">
        <v>807</v>
      </c>
      <c r="D273" s="249"/>
      <c r="E273" s="283">
        <f>IF(ISBLANK('BudCom Expense worksheet'!F275),"",('BudCom Expense worksheet'!F275))</f>
        <v>30341.45</v>
      </c>
      <c r="F273" s="284">
        <f>IF(ISBLANK('BudCom Expense worksheet'!G275),"",('BudCom Expense worksheet'!G275))</f>
        <v>12000</v>
      </c>
      <c r="G273" s="273">
        <f>IF(ISBLANK('BudCom Expense worksheet'!H275),"",('BudCom Expense worksheet'!H275))</f>
        <v>13000</v>
      </c>
      <c r="H273" s="274">
        <f>IF(ISBLANK('BudCom Expense worksheet'!I275),"",('BudCom Expense worksheet'!I275))</f>
        <v>1000</v>
      </c>
      <c r="I273" s="275">
        <f>IF(ISBLANK('BudCom Expense worksheet'!J275),"",('BudCom Expense worksheet'!J275))</f>
        <v>0.92307692307692313</v>
      </c>
      <c r="J273" s="273">
        <f>IF(ISBLANK('BudCom Expense worksheet'!K275),"",('BudCom Expense worksheet'!K275))</f>
        <v>13000</v>
      </c>
      <c r="K273" s="273">
        <f>IF(ISBLANK('BudCom Expense worksheet'!L275),"",('BudCom Expense worksheet'!L275))</f>
        <v>13000</v>
      </c>
      <c r="L273" s="273">
        <f>IF(ISBLANK('BudCom Expense worksheet'!M275),"",('BudCom Expense worksheet'!M275))</f>
        <v>13000</v>
      </c>
      <c r="M273" s="273">
        <f>IF(ISBLANK('BudCom Expense worksheet'!N275),"",('BudCom Expense worksheet'!N275))</f>
        <v>13000</v>
      </c>
      <c r="N273" s="254">
        <f>IF(ISBLANK('BudCom Expense worksheet'!O275),"",('BudCom Expense worksheet'!O275))</f>
        <v>44166</v>
      </c>
      <c r="O273" s="273">
        <f>IF(ISBLANK('BudCom Expense worksheet'!P275),"",('BudCom Expense worksheet'!P275))</f>
        <v>0</v>
      </c>
      <c r="P273" s="273">
        <f>IF(ISBLANK('BudCom Expense worksheet'!Q275),"",('BudCom Expense worksheet'!Q275))</f>
        <v>13000</v>
      </c>
    </row>
    <row r="274" spans="1:16" hidden="1" x14ac:dyDescent="0.25">
      <c r="A274" s="249"/>
      <c r="B274" s="249"/>
      <c r="C274" s="281" t="s">
        <v>808</v>
      </c>
      <c r="D274" s="249"/>
      <c r="E274" s="283">
        <f>IF(ISBLANK('BudCom Expense worksheet'!F276),"",('BudCom Expense worksheet'!F276))</f>
        <v>21527.32</v>
      </c>
      <c r="F274" s="284">
        <f>IF(ISBLANK('BudCom Expense worksheet'!G276),"",('BudCom Expense worksheet'!G276))</f>
        <v>12604.46</v>
      </c>
      <c r="G274" s="273">
        <f>IF(ISBLANK('BudCom Expense worksheet'!H276),"",('BudCom Expense worksheet'!H276))</f>
        <v>10000</v>
      </c>
      <c r="H274" s="274">
        <f>IF(ISBLANK('BudCom Expense worksheet'!I276),"",('BudCom Expense worksheet'!I276))</f>
        <v>-2604.4599999999991</v>
      </c>
      <c r="I274" s="275">
        <f>IF(ISBLANK('BudCom Expense worksheet'!J276),"",('BudCom Expense worksheet'!J276))</f>
        <v>1.260446</v>
      </c>
      <c r="J274" s="273">
        <f>IF(ISBLANK('BudCom Expense worksheet'!K276),"",('BudCom Expense worksheet'!K276))</f>
        <v>10000</v>
      </c>
      <c r="K274" s="273">
        <f>IF(ISBLANK('BudCom Expense worksheet'!L276),"",('BudCom Expense worksheet'!L276))</f>
        <v>10000</v>
      </c>
      <c r="L274" s="273">
        <f>IF(ISBLANK('BudCom Expense worksheet'!M276),"",('BudCom Expense worksheet'!M276))</f>
        <v>10000</v>
      </c>
      <c r="M274" s="273">
        <f>IF(ISBLANK('BudCom Expense worksheet'!N276),"",('BudCom Expense worksheet'!N276))</f>
        <v>10000</v>
      </c>
      <c r="N274" s="254">
        <f>IF(ISBLANK('BudCom Expense worksheet'!O276),"",('BudCom Expense worksheet'!O276))</f>
        <v>44166</v>
      </c>
      <c r="O274" s="273">
        <f>IF(ISBLANK('BudCom Expense worksheet'!P276),"",('BudCom Expense worksheet'!P276))</f>
        <v>0</v>
      </c>
      <c r="P274" s="273">
        <f>IF(ISBLANK('BudCom Expense worksheet'!Q276),"",('BudCom Expense worksheet'!Q276))</f>
        <v>10000</v>
      </c>
    </row>
    <row r="275" spans="1:16" hidden="1" x14ac:dyDescent="0.25">
      <c r="A275" s="249"/>
      <c r="B275" s="249"/>
      <c r="C275" s="281" t="s">
        <v>809</v>
      </c>
      <c r="D275" s="249"/>
      <c r="E275" s="283">
        <f>IF(ISBLANK('BudCom Expense worksheet'!F277),"",('BudCom Expense worksheet'!F277))</f>
        <v>6199.61</v>
      </c>
      <c r="F275" s="284">
        <f>IF(ISBLANK('BudCom Expense worksheet'!G277),"",('BudCom Expense worksheet'!G277))</f>
        <v>5123.5200000000004</v>
      </c>
      <c r="G275" s="273">
        <f>IF(ISBLANK('BudCom Expense worksheet'!H277),"",('BudCom Expense worksheet'!H277))</f>
        <v>4800</v>
      </c>
      <c r="H275" s="274">
        <f>IF(ISBLANK('BudCom Expense worksheet'!I277),"",('BudCom Expense worksheet'!I277))</f>
        <v>-323.52000000000044</v>
      </c>
      <c r="I275" s="275">
        <f>IF(ISBLANK('BudCom Expense worksheet'!J277),"",('BudCom Expense worksheet'!J277))</f>
        <v>1.0674000000000001</v>
      </c>
      <c r="J275" s="273">
        <f>IF(ISBLANK('BudCom Expense worksheet'!K277),"",('BudCom Expense worksheet'!K277))</f>
        <v>4800</v>
      </c>
      <c r="K275" s="273">
        <f>IF(ISBLANK('BudCom Expense worksheet'!L277),"",('BudCom Expense worksheet'!L277))</f>
        <v>4800</v>
      </c>
      <c r="L275" s="273">
        <f>IF(ISBLANK('BudCom Expense worksheet'!M277),"",('BudCom Expense worksheet'!M277))</f>
        <v>4800</v>
      </c>
      <c r="M275" s="273">
        <f>IF(ISBLANK('BudCom Expense worksheet'!N277),"",('BudCom Expense worksheet'!N277))</f>
        <v>4800</v>
      </c>
      <c r="N275" s="254">
        <f>IF(ISBLANK('BudCom Expense worksheet'!O277),"",('BudCom Expense worksheet'!O277))</f>
        <v>44166</v>
      </c>
      <c r="O275" s="273">
        <f>IF(ISBLANK('BudCom Expense worksheet'!P277),"",('BudCom Expense worksheet'!P277))</f>
        <v>0</v>
      </c>
      <c r="P275" s="273">
        <f>IF(ISBLANK('BudCom Expense worksheet'!Q277),"",('BudCom Expense worksheet'!Q277))</f>
        <v>4800</v>
      </c>
    </row>
    <row r="276" spans="1:16" hidden="1" x14ac:dyDescent="0.25">
      <c r="A276" s="249"/>
      <c r="B276" s="249"/>
      <c r="C276" s="281" t="s">
        <v>810</v>
      </c>
      <c r="D276" s="249"/>
      <c r="E276" s="283">
        <f>IF(ISBLANK('BudCom Expense worksheet'!F278),"",('BudCom Expense worksheet'!F278))</f>
        <v>380.3</v>
      </c>
      <c r="F276" s="284">
        <f>IF(ISBLANK('BudCom Expense worksheet'!G278),"",('BudCom Expense worksheet'!G278))</f>
        <v>253.8</v>
      </c>
      <c r="G276" s="273">
        <f>IF(ISBLANK('BudCom Expense worksheet'!H278),"",('BudCom Expense worksheet'!H278))</f>
        <v>250</v>
      </c>
      <c r="H276" s="274">
        <f>IF(ISBLANK('BudCom Expense worksheet'!I278),"",('BudCom Expense worksheet'!I278))</f>
        <v>-3.8000000000000114</v>
      </c>
      <c r="I276" s="275">
        <f>IF(ISBLANK('BudCom Expense worksheet'!J278),"",('BudCom Expense worksheet'!J278))</f>
        <v>1.0152000000000001</v>
      </c>
      <c r="J276" s="273">
        <f>IF(ISBLANK('BudCom Expense worksheet'!K278),"",('BudCom Expense worksheet'!K278))</f>
        <v>300</v>
      </c>
      <c r="K276" s="273">
        <f>IF(ISBLANK('BudCom Expense worksheet'!L278),"",('BudCom Expense worksheet'!L278))</f>
        <v>300</v>
      </c>
      <c r="L276" s="273">
        <f>IF(ISBLANK('BudCom Expense worksheet'!M278),"",('BudCom Expense worksheet'!M278))</f>
        <v>300</v>
      </c>
      <c r="M276" s="273">
        <f>IF(ISBLANK('BudCom Expense worksheet'!N278),"",('BudCom Expense worksheet'!N278))</f>
        <v>300</v>
      </c>
      <c r="N276" s="254">
        <f>IF(ISBLANK('BudCom Expense worksheet'!O278),"",('BudCom Expense worksheet'!O278))</f>
        <v>44166</v>
      </c>
      <c r="O276" s="273">
        <f>IF(ISBLANK('BudCom Expense worksheet'!P278),"",('BudCom Expense worksheet'!P278))</f>
        <v>0</v>
      </c>
      <c r="P276" s="273">
        <f>IF(ISBLANK('BudCom Expense worksheet'!Q278),"",('BudCom Expense worksheet'!Q278))</f>
        <v>250</v>
      </c>
    </row>
    <row r="277" spans="1:16" hidden="1" x14ac:dyDescent="0.25">
      <c r="A277" s="249"/>
      <c r="B277" s="249"/>
      <c r="C277" s="281" t="s">
        <v>811</v>
      </c>
      <c r="D277" s="249"/>
      <c r="E277" s="283">
        <f>IF(ISBLANK('BudCom Expense worksheet'!F279),"",('BudCom Expense worksheet'!F279))</f>
        <v>12007.08</v>
      </c>
      <c r="F277" s="284">
        <f>IF(ISBLANK('BudCom Expense worksheet'!G279),"",('BudCom Expense worksheet'!G279))</f>
        <v>7958.83</v>
      </c>
      <c r="G277" s="273">
        <f>IF(ISBLANK('BudCom Expense worksheet'!H279),"",('BudCom Expense worksheet'!H279))</f>
        <v>15622</v>
      </c>
      <c r="H277" s="274">
        <f>IF(ISBLANK('BudCom Expense worksheet'!I279),"",('BudCom Expense worksheet'!I279))</f>
        <v>7663.17</v>
      </c>
      <c r="I277" s="275">
        <f>IF(ISBLANK('BudCom Expense worksheet'!J279),"",('BudCom Expense worksheet'!J279))</f>
        <v>0.50946293688388167</v>
      </c>
      <c r="J277" s="273">
        <f>IF(ISBLANK('BudCom Expense worksheet'!K279),"",('BudCom Expense worksheet'!K279))</f>
        <v>9746</v>
      </c>
      <c r="K277" s="273">
        <f>IF(ISBLANK('BudCom Expense worksheet'!L279),"",('BudCom Expense worksheet'!L279))</f>
        <v>9746</v>
      </c>
      <c r="L277" s="273">
        <f>IF(ISBLANK('BudCom Expense worksheet'!M279),"",('BudCom Expense worksheet'!M279))</f>
        <v>9746</v>
      </c>
      <c r="M277" s="273">
        <f>IF(ISBLANK('BudCom Expense worksheet'!N279),"",('BudCom Expense worksheet'!N279))</f>
        <v>9746</v>
      </c>
      <c r="N277" s="254">
        <f>IF(ISBLANK('BudCom Expense worksheet'!O279),"",('BudCom Expense worksheet'!O279))</f>
        <v>44166</v>
      </c>
      <c r="O277" s="273">
        <f>IF(ISBLANK('BudCom Expense worksheet'!P279),"",('BudCom Expense worksheet'!P279))</f>
        <v>0</v>
      </c>
      <c r="P277" s="273">
        <f>IF(ISBLANK('BudCom Expense worksheet'!Q279),"",('BudCom Expense worksheet'!Q279))</f>
        <v>9746</v>
      </c>
    </row>
    <row r="278" spans="1:16" hidden="1" x14ac:dyDescent="0.25">
      <c r="A278" s="249"/>
      <c r="B278" s="249"/>
      <c r="C278" s="281" t="s">
        <v>812</v>
      </c>
      <c r="D278" s="249"/>
      <c r="E278" s="283">
        <f>IF(ISBLANK('BudCom Expense worksheet'!F280),"",('BudCom Expense worksheet'!F280))</f>
        <v>1049.18</v>
      </c>
      <c r="F278" s="284">
        <f>IF(ISBLANK('BudCom Expense worksheet'!G280),"",('BudCom Expense worksheet'!G280))</f>
        <v>1759.13</v>
      </c>
      <c r="G278" s="273">
        <f>IF(ISBLANK('BudCom Expense worksheet'!H280),"",('BudCom Expense worksheet'!H280))</f>
        <v>800</v>
      </c>
      <c r="H278" s="274">
        <f>IF(ISBLANK('BudCom Expense worksheet'!I280),"",('BudCom Expense worksheet'!I280))</f>
        <v>-959.13000000000011</v>
      </c>
      <c r="I278" s="275">
        <f>IF(ISBLANK('BudCom Expense worksheet'!J280),"",('BudCom Expense worksheet'!J280))</f>
        <v>2.1989125</v>
      </c>
      <c r="J278" s="273">
        <f>IF(ISBLANK('BudCom Expense worksheet'!K280),"",('BudCom Expense worksheet'!K280))</f>
        <v>1000</v>
      </c>
      <c r="K278" s="273">
        <f>IF(ISBLANK('BudCom Expense worksheet'!L280),"",('BudCom Expense worksheet'!L280))</f>
        <v>1000</v>
      </c>
      <c r="L278" s="273">
        <f>IF(ISBLANK('BudCom Expense worksheet'!M280),"",('BudCom Expense worksheet'!M280))</f>
        <v>1000</v>
      </c>
      <c r="M278" s="273">
        <f>IF(ISBLANK('BudCom Expense worksheet'!N280),"",('BudCom Expense worksheet'!N280))</f>
        <v>1000</v>
      </c>
      <c r="N278" s="254">
        <f>IF(ISBLANK('BudCom Expense worksheet'!O280),"",('BudCom Expense worksheet'!O280))</f>
        <v>44166</v>
      </c>
      <c r="O278" s="273">
        <f>IF(ISBLANK('BudCom Expense worksheet'!P280),"",('BudCom Expense worksheet'!P280))</f>
        <v>0</v>
      </c>
      <c r="P278" s="273">
        <f>IF(ISBLANK('BudCom Expense worksheet'!Q280),"",('BudCom Expense worksheet'!Q280))</f>
        <v>800</v>
      </c>
    </row>
    <row r="279" spans="1:16" hidden="1" x14ac:dyDescent="0.25">
      <c r="A279" s="249"/>
      <c r="B279" s="249"/>
      <c r="C279" s="281" t="s">
        <v>813</v>
      </c>
      <c r="D279" s="249"/>
      <c r="E279" s="283">
        <f>IF(ISBLANK('BudCom Expense worksheet'!F281),"",('BudCom Expense worksheet'!F281))</f>
        <v>174.07</v>
      </c>
      <c r="F279" s="284">
        <f>IF(ISBLANK('BudCom Expense worksheet'!G281),"",('BudCom Expense worksheet'!G281))</f>
        <v>390</v>
      </c>
      <c r="G279" s="273">
        <f>IF(ISBLANK('BudCom Expense worksheet'!H281),"",('BudCom Expense worksheet'!H281))</f>
        <v>1106</v>
      </c>
      <c r="H279" s="274">
        <f>IF(ISBLANK('BudCom Expense worksheet'!I281),"",('BudCom Expense worksheet'!I281))</f>
        <v>716</v>
      </c>
      <c r="I279" s="275">
        <f>IF(ISBLANK('BudCom Expense worksheet'!J281),"",('BudCom Expense worksheet'!J281))</f>
        <v>0.35262206148282099</v>
      </c>
      <c r="J279" s="273">
        <f>IF(ISBLANK('BudCom Expense worksheet'!K281),"",('BudCom Expense worksheet'!K281))</f>
        <v>1106</v>
      </c>
      <c r="K279" s="273">
        <f>IF(ISBLANK('BudCom Expense worksheet'!L281),"",('BudCom Expense worksheet'!L281))</f>
        <v>1106</v>
      </c>
      <c r="L279" s="273">
        <f>IF(ISBLANK('BudCom Expense worksheet'!M281),"",('BudCom Expense worksheet'!M281))</f>
        <v>1106</v>
      </c>
      <c r="M279" s="273">
        <f>IF(ISBLANK('BudCom Expense worksheet'!N281),"",('BudCom Expense worksheet'!N281))</f>
        <v>1106</v>
      </c>
      <c r="N279" s="254">
        <f>IF(ISBLANK('BudCom Expense worksheet'!O281),"",('BudCom Expense worksheet'!O281))</f>
        <v>44166</v>
      </c>
      <c r="O279" s="273">
        <f>IF(ISBLANK('BudCom Expense worksheet'!P281),"",('BudCom Expense worksheet'!P281))</f>
        <v>0</v>
      </c>
      <c r="P279" s="273">
        <f>IF(ISBLANK('BudCom Expense worksheet'!Q281),"",('BudCom Expense worksheet'!Q281))</f>
        <v>1106</v>
      </c>
    </row>
    <row r="280" spans="1:16" hidden="1" x14ac:dyDescent="0.25">
      <c r="A280" s="249"/>
      <c r="B280" s="249"/>
      <c r="C280" s="281" t="s">
        <v>814</v>
      </c>
      <c r="D280" s="249"/>
      <c r="E280" s="283">
        <f>IF(ISBLANK('BudCom Expense worksheet'!F282),"",('BudCom Expense worksheet'!F282))</f>
        <v>12704.17</v>
      </c>
      <c r="F280" s="284">
        <f>IF(ISBLANK('BudCom Expense worksheet'!G282),"",('BudCom Expense worksheet'!G282))</f>
        <v>12697.26</v>
      </c>
      <c r="G280" s="273">
        <f>IF(ISBLANK('BudCom Expense worksheet'!H282),"",('BudCom Expense worksheet'!H282))</f>
        <v>10000</v>
      </c>
      <c r="H280" s="274">
        <f>IF(ISBLANK('BudCom Expense worksheet'!I282),"",('BudCom Expense worksheet'!I282))</f>
        <v>-2697.26</v>
      </c>
      <c r="I280" s="275">
        <f>IF(ISBLANK('BudCom Expense worksheet'!J282),"",('BudCom Expense worksheet'!J282))</f>
        <v>1.2697260000000001</v>
      </c>
      <c r="J280" s="273">
        <f>IF(ISBLANK('BudCom Expense worksheet'!K282),"",('BudCom Expense worksheet'!K282))</f>
        <v>10000</v>
      </c>
      <c r="K280" s="273">
        <f>IF(ISBLANK('BudCom Expense worksheet'!L282),"",('BudCom Expense worksheet'!L282))</f>
        <v>10000</v>
      </c>
      <c r="L280" s="273">
        <f>IF(ISBLANK('BudCom Expense worksheet'!M282),"",('BudCom Expense worksheet'!M282))</f>
        <v>10000</v>
      </c>
      <c r="M280" s="273">
        <f>IF(ISBLANK('BudCom Expense worksheet'!N282),"",('BudCom Expense worksheet'!N282))</f>
        <v>10000</v>
      </c>
      <c r="N280" s="254">
        <f>IF(ISBLANK('BudCom Expense worksheet'!O282),"",('BudCom Expense worksheet'!O282))</f>
        <v>44166</v>
      </c>
      <c r="O280" s="273">
        <f>IF(ISBLANK('BudCom Expense worksheet'!P282),"",('BudCom Expense worksheet'!P282))</f>
        <v>0</v>
      </c>
      <c r="P280" s="273">
        <f>IF(ISBLANK('BudCom Expense worksheet'!Q282),"",('BudCom Expense worksheet'!Q282))</f>
        <v>10000</v>
      </c>
    </row>
    <row r="281" spans="1:16" hidden="1" x14ac:dyDescent="0.25">
      <c r="A281" s="249"/>
      <c r="B281" s="249"/>
      <c r="C281" s="281" t="s">
        <v>815</v>
      </c>
      <c r="D281" s="249"/>
      <c r="E281" s="283">
        <f>IF(ISBLANK('BudCom Expense worksheet'!F283),"",('BudCom Expense worksheet'!F283))</f>
        <v>1602.32</v>
      </c>
      <c r="F281" s="284">
        <f>IF(ISBLANK('BudCom Expense worksheet'!G283),"",('BudCom Expense worksheet'!G283))</f>
        <v>1320</v>
      </c>
      <c r="G281" s="273">
        <f>IF(ISBLANK('BudCom Expense worksheet'!H283),"",('BudCom Expense worksheet'!H283))</f>
        <v>2000</v>
      </c>
      <c r="H281" s="274">
        <f>IF(ISBLANK('BudCom Expense worksheet'!I283),"",('BudCom Expense worksheet'!I283))</f>
        <v>680</v>
      </c>
      <c r="I281" s="275">
        <f>IF(ISBLANK('BudCom Expense worksheet'!J283),"",('BudCom Expense worksheet'!J283))</f>
        <v>0.66</v>
      </c>
      <c r="J281" s="273">
        <f>IF(ISBLANK('BudCom Expense worksheet'!K283),"",('BudCom Expense worksheet'!K283))</f>
        <v>2000</v>
      </c>
      <c r="K281" s="273">
        <f>IF(ISBLANK('BudCom Expense worksheet'!L283),"",('BudCom Expense worksheet'!L283))</f>
        <v>2000</v>
      </c>
      <c r="L281" s="273">
        <f>IF(ISBLANK('BudCom Expense worksheet'!M283),"",('BudCom Expense worksheet'!M283))</f>
        <v>2000</v>
      </c>
      <c r="M281" s="273">
        <f>IF(ISBLANK('BudCom Expense worksheet'!N283),"",('BudCom Expense worksheet'!N283))</f>
        <v>2000</v>
      </c>
      <c r="N281" s="254">
        <f>IF(ISBLANK('BudCom Expense worksheet'!O283),"",('BudCom Expense worksheet'!O283))</f>
        <v>44166</v>
      </c>
      <c r="O281" s="273">
        <f>IF(ISBLANK('BudCom Expense worksheet'!P283),"",('BudCom Expense worksheet'!P283))</f>
        <v>0</v>
      </c>
      <c r="P281" s="273">
        <f>IF(ISBLANK('BudCom Expense worksheet'!Q283),"",('BudCom Expense worksheet'!Q283))</f>
        <v>2000</v>
      </c>
    </row>
    <row r="282" spans="1:16" hidden="1" x14ac:dyDescent="0.25">
      <c r="A282" s="249"/>
      <c r="B282" s="249"/>
      <c r="C282" s="281" t="s">
        <v>816</v>
      </c>
      <c r="D282" s="249"/>
      <c r="E282" s="283">
        <f>IF(ISBLANK('BudCom Expense worksheet'!F284),"",('BudCom Expense worksheet'!F284))</f>
        <v>6857.06</v>
      </c>
      <c r="F282" s="284">
        <f>IF(ISBLANK('BudCom Expense worksheet'!G284),"",('BudCom Expense worksheet'!G284))</f>
        <v>6607.73</v>
      </c>
      <c r="G282" s="273">
        <f>IF(ISBLANK('BudCom Expense worksheet'!H284),"",('BudCom Expense worksheet'!H284))</f>
        <v>4200</v>
      </c>
      <c r="H282" s="274">
        <f>IF(ISBLANK('BudCom Expense worksheet'!I284),"",('BudCom Expense worksheet'!I284))</f>
        <v>-2407.7299999999996</v>
      </c>
      <c r="I282" s="275">
        <f>IF(ISBLANK('BudCom Expense worksheet'!J284),"",('BudCom Expense worksheet'!J284))</f>
        <v>1.5732690476190476</v>
      </c>
      <c r="J282" s="273">
        <f>IF(ISBLANK('BudCom Expense worksheet'!K284),"",('BudCom Expense worksheet'!K284))</f>
        <v>4200</v>
      </c>
      <c r="K282" s="273">
        <f>IF(ISBLANK('BudCom Expense worksheet'!L284),"",('BudCom Expense worksheet'!L284))</f>
        <v>4200</v>
      </c>
      <c r="L282" s="273">
        <f>IF(ISBLANK('BudCom Expense worksheet'!M284),"",('BudCom Expense worksheet'!M284))</f>
        <v>4200</v>
      </c>
      <c r="M282" s="273">
        <f>IF(ISBLANK('BudCom Expense worksheet'!N284),"",('BudCom Expense worksheet'!N284))</f>
        <v>4200</v>
      </c>
      <c r="N282" s="254">
        <f>IF(ISBLANK('BudCom Expense worksheet'!O284),"",('BudCom Expense worksheet'!O284))</f>
        <v>44166</v>
      </c>
      <c r="O282" s="273">
        <f>IF(ISBLANK('BudCom Expense worksheet'!P284),"",('BudCom Expense worksheet'!P284))</f>
        <v>0</v>
      </c>
      <c r="P282" s="273">
        <f>IF(ISBLANK('BudCom Expense worksheet'!Q284),"",('BudCom Expense worksheet'!Q284))</f>
        <v>4200</v>
      </c>
    </row>
    <row r="283" spans="1:16" hidden="1" x14ac:dyDescent="0.25">
      <c r="A283" s="249"/>
      <c r="B283" s="249"/>
      <c r="C283" s="281" t="s">
        <v>817</v>
      </c>
      <c r="D283" s="249"/>
      <c r="E283" s="301" t="str">
        <f>IF(ISBLANK('BudCom Expense worksheet'!F285),"",('BudCom Expense worksheet'!F285))</f>
        <v/>
      </c>
      <c r="F283" s="291">
        <f>IF(ISBLANK('BudCom Expense worksheet'!G285),"",('BudCom Expense worksheet'!G285))</f>
        <v>0</v>
      </c>
      <c r="G283" s="291">
        <f>IF(ISBLANK('BudCom Expense worksheet'!H285),"",('BudCom Expense worksheet'!H285))</f>
        <v>0</v>
      </c>
      <c r="H283" s="274">
        <f>IF(ISBLANK('BudCom Expense worksheet'!I285),"",('BudCom Expense worksheet'!I285))</f>
        <v>0</v>
      </c>
      <c r="I283" s="275" t="str">
        <f>IF(ISBLANK('BudCom Expense worksheet'!J285),"",('BudCom Expense worksheet'!J285))</f>
        <v>---</v>
      </c>
      <c r="J283" s="273">
        <f>IF(ISBLANK('BudCom Expense worksheet'!K285),"",('BudCom Expense worksheet'!K285))</f>
        <v>0</v>
      </c>
      <c r="K283" s="273">
        <f>IF(ISBLANK('BudCom Expense worksheet'!L285),"",('BudCom Expense worksheet'!L285))</f>
        <v>0</v>
      </c>
      <c r="L283" s="273">
        <f>IF(ISBLANK('BudCom Expense worksheet'!M285),"",('BudCom Expense worksheet'!M285))</f>
        <v>0</v>
      </c>
      <c r="M283" s="273">
        <f>IF(ISBLANK('BudCom Expense worksheet'!N285),"",('BudCom Expense worksheet'!N285))</f>
        <v>0</v>
      </c>
      <c r="N283" s="254">
        <f>IF(ISBLANK('BudCom Expense worksheet'!O285),"",('BudCom Expense worksheet'!O285))</f>
        <v>44166</v>
      </c>
      <c r="O283" s="273">
        <f>IF(ISBLANK('BudCom Expense worksheet'!P285),"",('BudCom Expense worksheet'!P285))</f>
        <v>0</v>
      </c>
      <c r="P283" s="273">
        <f>IF(ISBLANK('BudCom Expense worksheet'!Q285),"",('BudCom Expense worksheet'!Q285))</f>
        <v>0</v>
      </c>
    </row>
    <row r="284" spans="1:16" hidden="1" x14ac:dyDescent="0.25">
      <c r="A284" s="249"/>
      <c r="B284" s="249" t="s">
        <v>818</v>
      </c>
      <c r="C284" s="249"/>
      <c r="D284" s="249"/>
      <c r="E284" s="271">
        <f>IF(ISBLANK('BudCom Expense worksheet'!F286),"",('BudCom Expense worksheet'!F286))</f>
        <v>496695.87</v>
      </c>
      <c r="F284" s="272">
        <f>IF(ISBLANK('BudCom Expense worksheet'!G286),"",('BudCom Expense worksheet'!G286))</f>
        <v>473746.58000000007</v>
      </c>
      <c r="G284" s="273">
        <f>IF(ISBLANK('BudCom Expense worksheet'!H286),"",('BudCom Expense worksheet'!H286))</f>
        <v>527374</v>
      </c>
      <c r="H284" s="266">
        <f>IF(ISBLANK('BudCom Expense worksheet'!I286),"",('BudCom Expense worksheet'!I286))</f>
        <v>53627.419999999925</v>
      </c>
      <c r="I284" s="267">
        <f>IF(ISBLANK('BudCom Expense worksheet'!J286),"",('BudCom Expense worksheet'!J286))</f>
        <v>0.89831235517867791</v>
      </c>
      <c r="J284" s="273">
        <f>IF(ISBLANK('BudCom Expense worksheet'!K286),"",('BudCom Expense worksheet'!K286))</f>
        <v>594120</v>
      </c>
      <c r="K284" s="273">
        <f>IF(ISBLANK('BudCom Expense worksheet'!L286),"",('BudCom Expense worksheet'!L286))</f>
        <v>574119</v>
      </c>
      <c r="L284" s="273">
        <f>IF(ISBLANK('BudCom Expense worksheet'!M286),"",('BudCom Expense worksheet'!M286))</f>
        <v>20001</v>
      </c>
      <c r="M284" s="273">
        <f>IF(ISBLANK('BudCom Expense worksheet'!N286),"",('BudCom Expense worksheet'!N286))</f>
        <v>561843</v>
      </c>
      <c r="N284" s="254">
        <f>IF(ISBLANK('BudCom Expense worksheet'!O286),"",('BudCom Expense worksheet'!O286))</f>
        <v>44166</v>
      </c>
      <c r="O284" s="273">
        <f>IF(ISBLANK('BudCom Expense worksheet'!P286),"",('BudCom Expense worksheet'!P286))</f>
        <v>12276</v>
      </c>
      <c r="P284" s="273">
        <f>IF(ISBLANK('BudCom Expense worksheet'!Q286),"",('BudCom Expense worksheet'!Q286))</f>
        <v>559711</v>
      </c>
    </row>
    <row r="285" spans="1:16" hidden="1" x14ac:dyDescent="0.25">
      <c r="A285" s="249"/>
      <c r="B285" s="541" t="s">
        <v>1268</v>
      </c>
      <c r="C285" s="541"/>
      <c r="D285" s="541"/>
      <c r="E285" s="278" t="str">
        <f>IF(ISBLANK('BudCom Expense worksheet'!F287),"",('BudCom Expense worksheet'!F287))</f>
        <v/>
      </c>
      <c r="F285" s="279" t="str">
        <f>IF(ISBLANK('BudCom Expense worksheet'!G287),"",('BudCom Expense worksheet'!G287))</f>
        <v/>
      </c>
      <c r="G285" s="273" t="str">
        <f>IF(ISBLANK('BudCom Expense worksheet'!H287),"",('BudCom Expense worksheet'!H287))</f>
        <v/>
      </c>
      <c r="H285" s="274" t="str">
        <f>IF(ISBLANK('BudCom Expense worksheet'!I287),"",('BudCom Expense worksheet'!I287))</f>
        <v/>
      </c>
      <c r="I285" s="275" t="str">
        <f>IF(ISBLANK('BudCom Expense worksheet'!J287),"",('BudCom Expense worksheet'!J287))</f>
        <v/>
      </c>
      <c r="J285" s="273" t="str">
        <f>IF(ISBLANK('BudCom Expense worksheet'!K287),"",('BudCom Expense worksheet'!K287))</f>
        <v/>
      </c>
      <c r="K285" s="273" t="str">
        <f>IF(ISBLANK('BudCom Expense worksheet'!L287),"",('BudCom Expense worksheet'!L287))</f>
        <v/>
      </c>
      <c r="L285" s="273" t="str">
        <f>IF(ISBLANK('BudCom Expense worksheet'!M287),"",('BudCom Expense worksheet'!M287))</f>
        <v/>
      </c>
      <c r="M285" s="273" t="str">
        <f>IF(ISBLANK('BudCom Expense worksheet'!N287),"",('BudCom Expense worksheet'!N287))</f>
        <v/>
      </c>
      <c r="N285" s="254">
        <f>IF(ISBLANK('BudCom Expense worksheet'!O287),"",('BudCom Expense worksheet'!O287))</f>
        <v>44166</v>
      </c>
      <c r="O285" s="273" t="str">
        <f>IF(ISBLANK('BudCom Expense worksheet'!P287),"",('BudCom Expense worksheet'!P287))</f>
        <v/>
      </c>
      <c r="P285" s="273" t="str">
        <f>IF(ISBLANK('BudCom Expense worksheet'!Q287),"",('BudCom Expense worksheet'!Q287))</f>
        <v/>
      </c>
    </row>
    <row r="286" spans="1:16" hidden="1" x14ac:dyDescent="0.25">
      <c r="A286" s="249"/>
      <c r="B286" s="249"/>
      <c r="C286" s="281" t="s">
        <v>819</v>
      </c>
      <c r="D286" s="298"/>
      <c r="E286" s="283">
        <f>IF(ISBLANK('BudCom Expense worksheet'!F288),"",('BudCom Expense worksheet'!F288))</f>
        <v>4000</v>
      </c>
      <c r="F286" s="284">
        <f>IF(ISBLANK('BudCom Expense worksheet'!G288),"",('BudCom Expense worksheet'!G288))</f>
        <v>5835</v>
      </c>
      <c r="G286" s="315">
        <f>IF(ISBLANK('BudCom Expense worksheet'!H288),"",('BudCom Expense worksheet'!H288))</f>
        <v>5835</v>
      </c>
      <c r="H286" s="274">
        <f>IF(ISBLANK('BudCom Expense worksheet'!I288),"",('BudCom Expense worksheet'!I288))</f>
        <v>0</v>
      </c>
      <c r="I286" s="275">
        <f>IF(ISBLANK('BudCom Expense worksheet'!J288),"",('BudCom Expense worksheet'!J288))</f>
        <v>1</v>
      </c>
      <c r="J286" s="315">
        <f>IF(ISBLANK('BudCom Expense worksheet'!K288),"",('BudCom Expense worksheet'!K288))</f>
        <v>5952</v>
      </c>
      <c r="K286" s="315">
        <f>IF(ISBLANK('BudCom Expense worksheet'!L288),"",('BudCom Expense worksheet'!L288))</f>
        <v>5952</v>
      </c>
      <c r="L286" s="273">
        <f>IF(ISBLANK('BudCom Expense worksheet'!M288),"",('BudCom Expense worksheet'!M288))</f>
        <v>0</v>
      </c>
      <c r="M286" s="273">
        <f>IF(ISBLANK('BudCom Expense worksheet'!N288),"",('BudCom Expense worksheet'!N288))</f>
        <v>5952</v>
      </c>
      <c r="N286" s="254">
        <f>IF(ISBLANK('BudCom Expense worksheet'!O288),"",('BudCom Expense worksheet'!O288))</f>
        <v>44166</v>
      </c>
      <c r="O286" s="273">
        <f>IF(ISBLANK('BudCom Expense worksheet'!P288),"",('BudCom Expense worksheet'!P288))</f>
        <v>0</v>
      </c>
      <c r="P286" s="315">
        <f>IF(ISBLANK('BudCom Expense worksheet'!Q288),"",('BudCom Expense worksheet'!Q288))</f>
        <v>5952</v>
      </c>
    </row>
    <row r="287" spans="1:16" hidden="1" x14ac:dyDescent="0.25">
      <c r="A287" s="249"/>
      <c r="B287" s="249"/>
      <c r="C287" s="281" t="s">
        <v>820</v>
      </c>
      <c r="D287" s="298"/>
      <c r="E287" s="283" t="str">
        <f>IF(ISBLANK('BudCom Expense worksheet'!F289),"",('BudCom Expense worksheet'!F289))</f>
        <v/>
      </c>
      <c r="F287" s="284">
        <f>IF(ISBLANK('BudCom Expense worksheet'!G289),"",('BudCom Expense worksheet'!G289))</f>
        <v>0</v>
      </c>
      <c r="G287" s="315">
        <f>IF(ISBLANK('BudCom Expense worksheet'!H289),"",('BudCom Expense worksheet'!H289))</f>
        <v>0</v>
      </c>
      <c r="H287" s="274">
        <f>IF(ISBLANK('BudCom Expense worksheet'!I289),"",('BudCom Expense worksheet'!I289))</f>
        <v>0</v>
      </c>
      <c r="I287" s="275" t="str">
        <f>IF(ISBLANK('BudCom Expense worksheet'!J289),"",('BudCom Expense worksheet'!J289))</f>
        <v>---</v>
      </c>
      <c r="J287" s="315">
        <f>IF(ISBLANK('BudCom Expense worksheet'!K289),"",('BudCom Expense worksheet'!K289))</f>
        <v>0</v>
      </c>
      <c r="K287" s="315">
        <f>IF(ISBLANK('BudCom Expense worksheet'!L289),"",('BudCom Expense worksheet'!L289))</f>
        <v>0</v>
      </c>
      <c r="L287" s="273">
        <f>IF(ISBLANK('BudCom Expense worksheet'!M289),"",('BudCom Expense worksheet'!M289))</f>
        <v>0</v>
      </c>
      <c r="M287" s="315">
        <f>IF(ISBLANK('BudCom Expense worksheet'!N289),"",('BudCom Expense worksheet'!N289))</f>
        <v>0</v>
      </c>
      <c r="N287" s="254">
        <f>IF(ISBLANK('BudCom Expense worksheet'!O289),"",('BudCom Expense worksheet'!O289))</f>
        <v>44166</v>
      </c>
      <c r="O287" s="273">
        <f>IF(ISBLANK('BudCom Expense worksheet'!P289),"",('BudCom Expense worksheet'!P289))</f>
        <v>0</v>
      </c>
      <c r="P287" s="315">
        <f>IF(ISBLANK('BudCom Expense worksheet'!Q289),"",('BudCom Expense worksheet'!Q289))</f>
        <v>0</v>
      </c>
    </row>
    <row r="288" spans="1:16" hidden="1" x14ac:dyDescent="0.25">
      <c r="A288" s="249"/>
      <c r="B288" s="249"/>
      <c r="C288" s="281" t="s">
        <v>821</v>
      </c>
      <c r="D288" s="298"/>
      <c r="E288" s="283" t="str">
        <f>IF(ISBLANK('BudCom Expense worksheet'!F290),"",('BudCom Expense worksheet'!F290))</f>
        <v/>
      </c>
      <c r="F288" s="284">
        <f>IF(ISBLANK('BudCom Expense worksheet'!G290),"",('BudCom Expense worksheet'!G290))</f>
        <v>0</v>
      </c>
      <c r="G288" s="315">
        <f>IF(ISBLANK('BudCom Expense worksheet'!H290),"",('BudCom Expense worksheet'!H290))</f>
        <v>0</v>
      </c>
      <c r="H288" s="274">
        <f>IF(ISBLANK('BudCom Expense worksheet'!I290),"",('BudCom Expense worksheet'!I290))</f>
        <v>0</v>
      </c>
      <c r="I288" s="275" t="str">
        <f>IF(ISBLANK('BudCom Expense worksheet'!J290),"",('BudCom Expense worksheet'!J290))</f>
        <v>---</v>
      </c>
      <c r="J288" s="315">
        <f>IF(ISBLANK('BudCom Expense worksheet'!K290),"",('BudCom Expense worksheet'!K290))</f>
        <v>0</v>
      </c>
      <c r="K288" s="315">
        <f>IF(ISBLANK('BudCom Expense worksheet'!L290),"",('BudCom Expense worksheet'!L290))</f>
        <v>0</v>
      </c>
      <c r="L288" s="273">
        <f>IF(ISBLANK('BudCom Expense worksheet'!M290),"",('BudCom Expense worksheet'!M290))</f>
        <v>0</v>
      </c>
      <c r="M288" s="315">
        <f>IF(ISBLANK('BudCom Expense worksheet'!N290),"",('BudCom Expense worksheet'!N290))</f>
        <v>0</v>
      </c>
      <c r="N288" s="254">
        <f>IF(ISBLANK('BudCom Expense worksheet'!O290),"",('BudCom Expense worksheet'!O290))</f>
        <v>44166</v>
      </c>
      <c r="O288" s="273">
        <f>IF(ISBLANK('BudCom Expense worksheet'!P290),"",('BudCom Expense worksheet'!P290))</f>
        <v>0</v>
      </c>
      <c r="P288" s="315">
        <f>IF(ISBLANK('BudCom Expense worksheet'!Q290),"",('BudCom Expense worksheet'!Q290))</f>
        <v>0</v>
      </c>
    </row>
    <row r="289" spans="1:16" hidden="1" x14ac:dyDescent="0.25">
      <c r="A289" s="249"/>
      <c r="B289" s="249"/>
      <c r="C289" s="281" t="s">
        <v>822</v>
      </c>
      <c r="D289" s="298"/>
      <c r="E289" s="283" t="str">
        <f>IF(ISBLANK('BudCom Expense worksheet'!F291),"",('BudCom Expense worksheet'!F291))</f>
        <v/>
      </c>
      <c r="F289" s="284">
        <f>IF(ISBLANK('BudCom Expense worksheet'!G291),"",('BudCom Expense worksheet'!G291))</f>
        <v>0</v>
      </c>
      <c r="G289" s="315">
        <f>IF(ISBLANK('BudCom Expense worksheet'!H291),"",('BudCom Expense worksheet'!H291))</f>
        <v>0</v>
      </c>
      <c r="H289" s="274">
        <f>IF(ISBLANK('BudCom Expense worksheet'!I291),"",('BudCom Expense worksheet'!I291))</f>
        <v>0</v>
      </c>
      <c r="I289" s="275" t="str">
        <f>IF(ISBLANK('BudCom Expense worksheet'!J291),"",('BudCom Expense worksheet'!J291))</f>
        <v>---</v>
      </c>
      <c r="J289" s="315">
        <f>IF(ISBLANK('BudCom Expense worksheet'!K291),"",('BudCom Expense worksheet'!K291))</f>
        <v>0</v>
      </c>
      <c r="K289" s="315">
        <f>IF(ISBLANK('BudCom Expense worksheet'!L291),"",('BudCom Expense worksheet'!L291))</f>
        <v>0</v>
      </c>
      <c r="L289" s="273">
        <f>IF(ISBLANK('BudCom Expense worksheet'!M291),"",('BudCom Expense worksheet'!M291))</f>
        <v>0</v>
      </c>
      <c r="M289" s="315">
        <f>IF(ISBLANK('BudCom Expense worksheet'!N291),"",('BudCom Expense worksheet'!N291))</f>
        <v>0</v>
      </c>
      <c r="N289" s="254">
        <f>IF(ISBLANK('BudCom Expense worksheet'!O291),"",('BudCom Expense worksheet'!O291))</f>
        <v>44166</v>
      </c>
      <c r="O289" s="273">
        <f>IF(ISBLANK('BudCom Expense worksheet'!P291),"",('BudCom Expense worksheet'!P291))</f>
        <v>0</v>
      </c>
      <c r="P289" s="315">
        <f>IF(ISBLANK('BudCom Expense worksheet'!Q291),"",('BudCom Expense worksheet'!Q291))</f>
        <v>0</v>
      </c>
    </row>
    <row r="290" spans="1:16" hidden="1" x14ac:dyDescent="0.25">
      <c r="A290" s="249"/>
      <c r="B290" s="249"/>
      <c r="C290" s="281" t="s">
        <v>1174</v>
      </c>
      <c r="D290" s="298"/>
      <c r="E290" s="283" t="str">
        <f>IF(ISBLANK('BudCom Expense worksheet'!F292),"",('BudCom Expense worksheet'!F292))</f>
        <v/>
      </c>
      <c r="F290" s="284">
        <f>IF(ISBLANK('BudCom Expense worksheet'!G292),"",('BudCom Expense worksheet'!G292))</f>
        <v>0</v>
      </c>
      <c r="G290" s="315">
        <f>IF(ISBLANK('BudCom Expense worksheet'!H292),"",('BudCom Expense worksheet'!H292))</f>
        <v>0</v>
      </c>
      <c r="H290" s="274">
        <f>IF(ISBLANK('BudCom Expense worksheet'!I292),"",('BudCom Expense worksheet'!I292))</f>
        <v>0</v>
      </c>
      <c r="I290" s="275" t="str">
        <f>IF(ISBLANK('BudCom Expense worksheet'!J292),"",('BudCom Expense worksheet'!J292))</f>
        <v>---</v>
      </c>
      <c r="J290" s="315">
        <f>IF(ISBLANK('BudCom Expense worksheet'!K292),"",('BudCom Expense worksheet'!K292))</f>
        <v>0</v>
      </c>
      <c r="K290" s="315">
        <f>IF(ISBLANK('BudCom Expense worksheet'!L292),"",('BudCom Expense worksheet'!L292))</f>
        <v>0</v>
      </c>
      <c r="L290" s="273">
        <f>IF(ISBLANK('BudCom Expense worksheet'!M292),"",('BudCom Expense worksheet'!M292))</f>
        <v>0</v>
      </c>
      <c r="M290" s="315">
        <f>IF(ISBLANK('BudCom Expense worksheet'!N292),"",('BudCom Expense worksheet'!N292))</f>
        <v>0</v>
      </c>
      <c r="N290" s="254">
        <f>IF(ISBLANK('BudCom Expense worksheet'!O292),"",('BudCom Expense worksheet'!O292))</f>
        <v>44166</v>
      </c>
      <c r="O290" s="273">
        <f>IF(ISBLANK('BudCom Expense worksheet'!P292),"",('BudCom Expense worksheet'!P292))</f>
        <v>0</v>
      </c>
      <c r="P290" s="315">
        <f>IF(ISBLANK('BudCom Expense worksheet'!Q292),"",('BudCom Expense worksheet'!Q292))</f>
        <v>0</v>
      </c>
    </row>
    <row r="291" spans="1:16" hidden="1" x14ac:dyDescent="0.25">
      <c r="A291" s="249"/>
      <c r="B291" s="249"/>
      <c r="C291" s="281" t="s">
        <v>823</v>
      </c>
      <c r="D291" s="249"/>
      <c r="E291" s="283" t="str">
        <f>IF(ISBLANK('BudCom Expense worksheet'!F293),"",('BudCom Expense worksheet'!F293))</f>
        <v/>
      </c>
      <c r="F291" s="284">
        <f>IF(ISBLANK('BudCom Expense worksheet'!G293),"",('BudCom Expense worksheet'!G293))</f>
        <v>0</v>
      </c>
      <c r="G291" s="315">
        <f>IF(ISBLANK('BudCom Expense worksheet'!H293),"",('BudCom Expense worksheet'!H293))</f>
        <v>0</v>
      </c>
      <c r="H291" s="274">
        <f>IF(ISBLANK('BudCom Expense worksheet'!I293),"",('BudCom Expense worksheet'!I293))</f>
        <v>0</v>
      </c>
      <c r="I291" s="275" t="str">
        <f>IF(ISBLANK('BudCom Expense worksheet'!J293),"",('BudCom Expense worksheet'!J293))</f>
        <v>---</v>
      </c>
      <c r="J291" s="315">
        <f>IF(ISBLANK('BudCom Expense worksheet'!K293),"",('BudCom Expense worksheet'!K293))</f>
        <v>0</v>
      </c>
      <c r="K291" s="315">
        <f>IF(ISBLANK('BudCom Expense worksheet'!L293),"",('BudCom Expense worksheet'!L293))</f>
        <v>0</v>
      </c>
      <c r="L291" s="273">
        <f>IF(ISBLANK('BudCom Expense worksheet'!M293),"",('BudCom Expense worksheet'!M293))</f>
        <v>0</v>
      </c>
      <c r="M291" s="315">
        <f>IF(ISBLANK('BudCom Expense worksheet'!N293),"",('BudCom Expense worksheet'!N293))</f>
        <v>0</v>
      </c>
      <c r="N291" s="254">
        <f>IF(ISBLANK('BudCom Expense worksheet'!O293),"",('BudCom Expense worksheet'!O293))</f>
        <v>44166</v>
      </c>
      <c r="O291" s="273">
        <f>IF(ISBLANK('BudCom Expense worksheet'!P293),"",('BudCom Expense worksheet'!P293))</f>
        <v>0</v>
      </c>
      <c r="P291" s="315">
        <f>IF(ISBLANK('BudCom Expense worksheet'!Q293),"",('BudCom Expense worksheet'!Q293))</f>
        <v>0</v>
      </c>
    </row>
    <row r="292" spans="1:16" hidden="1" x14ac:dyDescent="0.25">
      <c r="A292" s="249"/>
      <c r="B292" s="249"/>
      <c r="C292" s="281" t="s">
        <v>824</v>
      </c>
      <c r="D292" s="249"/>
      <c r="E292" s="283">
        <f>IF(ISBLANK('BudCom Expense worksheet'!F294),"",('BudCom Expense worksheet'!F294))</f>
        <v>0</v>
      </c>
      <c r="F292" s="284">
        <f>IF(ISBLANK('BudCom Expense worksheet'!G294),"",('BudCom Expense worksheet'!G294))</f>
        <v>30</v>
      </c>
      <c r="G292" s="315">
        <f>IF(ISBLANK('BudCom Expense worksheet'!H294),"",('BudCom Expense worksheet'!H294))</f>
        <v>500</v>
      </c>
      <c r="H292" s="274">
        <f>IF(ISBLANK('BudCom Expense worksheet'!I294),"",('BudCom Expense worksheet'!I294))</f>
        <v>470</v>
      </c>
      <c r="I292" s="275">
        <f>IF(ISBLANK('BudCom Expense worksheet'!J294),"",('BudCom Expense worksheet'!J294))</f>
        <v>0.06</v>
      </c>
      <c r="J292" s="315">
        <f>IF(ISBLANK('BudCom Expense worksheet'!K294),"",('BudCom Expense worksheet'!K294))</f>
        <v>500</v>
      </c>
      <c r="K292" s="315">
        <f>IF(ISBLANK('BudCom Expense worksheet'!L294),"",('BudCom Expense worksheet'!L294))</f>
        <v>500</v>
      </c>
      <c r="L292" s="273">
        <f>IF(ISBLANK('BudCom Expense worksheet'!M294),"",('BudCom Expense worksheet'!M294))</f>
        <v>0</v>
      </c>
      <c r="M292" s="315">
        <f>IF(ISBLANK('BudCom Expense worksheet'!N294),"",('BudCom Expense worksheet'!N294))</f>
        <v>500</v>
      </c>
      <c r="N292" s="254">
        <f>IF(ISBLANK('BudCom Expense worksheet'!O294),"",('BudCom Expense worksheet'!O294))</f>
        <v>44166</v>
      </c>
      <c r="O292" s="273">
        <f>IF(ISBLANK('BudCom Expense worksheet'!P294),"",('BudCom Expense worksheet'!P294))</f>
        <v>0</v>
      </c>
      <c r="P292" s="315">
        <f>IF(ISBLANK('BudCom Expense worksheet'!Q294),"",('BudCom Expense worksheet'!Q294))</f>
        <v>500</v>
      </c>
    </row>
    <row r="293" spans="1:16" hidden="1" x14ac:dyDescent="0.25">
      <c r="A293" s="249"/>
      <c r="B293" s="249"/>
      <c r="C293" s="281" t="s">
        <v>825</v>
      </c>
      <c r="D293" s="249"/>
      <c r="E293" s="283" t="str">
        <f>IF(ISBLANK('BudCom Expense worksheet'!F295),"",('BudCom Expense worksheet'!F295))</f>
        <v/>
      </c>
      <c r="F293" s="284">
        <f>IF(ISBLANK('BudCom Expense worksheet'!G295),"",('BudCom Expense worksheet'!G295))</f>
        <v>0</v>
      </c>
      <c r="G293" s="315">
        <f>IF(ISBLANK('BudCom Expense worksheet'!H295),"",('BudCom Expense worksheet'!H295))</f>
        <v>0</v>
      </c>
      <c r="H293" s="274">
        <f>IF(ISBLANK('BudCom Expense worksheet'!I295),"",('BudCom Expense worksheet'!I295))</f>
        <v>0</v>
      </c>
      <c r="I293" s="275" t="str">
        <f>IF(ISBLANK('BudCom Expense worksheet'!J295),"",('BudCom Expense worksheet'!J295))</f>
        <v>---</v>
      </c>
      <c r="J293" s="315">
        <f>IF(ISBLANK('BudCom Expense worksheet'!K295),"",('BudCom Expense worksheet'!K295))</f>
        <v>0</v>
      </c>
      <c r="K293" s="315">
        <f>IF(ISBLANK('BudCom Expense worksheet'!L295),"",('BudCom Expense worksheet'!L295))</f>
        <v>0</v>
      </c>
      <c r="L293" s="273">
        <f>IF(ISBLANK('BudCom Expense worksheet'!M295),"",('BudCom Expense worksheet'!M295))</f>
        <v>0</v>
      </c>
      <c r="M293" s="315">
        <f>IF(ISBLANK('BudCom Expense worksheet'!N295),"",('BudCom Expense worksheet'!N295))</f>
        <v>0</v>
      </c>
      <c r="N293" s="254">
        <f>IF(ISBLANK('BudCom Expense worksheet'!O295),"",('BudCom Expense worksheet'!O295))</f>
        <v>44166</v>
      </c>
      <c r="O293" s="273">
        <f>IF(ISBLANK('BudCom Expense worksheet'!P295),"",('BudCom Expense worksheet'!P295))</f>
        <v>0</v>
      </c>
      <c r="P293" s="315">
        <f>IF(ISBLANK('BudCom Expense worksheet'!Q295),"",('BudCom Expense worksheet'!Q295))</f>
        <v>0</v>
      </c>
    </row>
    <row r="294" spans="1:16" hidden="1" x14ac:dyDescent="0.25">
      <c r="A294" s="249"/>
      <c r="B294" s="249"/>
      <c r="C294" s="281" t="s">
        <v>826</v>
      </c>
      <c r="D294" s="249"/>
      <c r="E294" s="283" t="str">
        <f>IF(ISBLANK('BudCom Expense worksheet'!F296),"",('BudCom Expense worksheet'!F296))</f>
        <v/>
      </c>
      <c r="F294" s="284">
        <f>IF(ISBLANK('BudCom Expense worksheet'!G296),"",('BudCom Expense worksheet'!G296))</f>
        <v>0</v>
      </c>
      <c r="G294" s="315">
        <f>IF(ISBLANK('BudCom Expense worksheet'!H296),"",('BudCom Expense worksheet'!H296))</f>
        <v>0</v>
      </c>
      <c r="H294" s="274">
        <f>IF(ISBLANK('BudCom Expense worksheet'!I296),"",('BudCom Expense worksheet'!I296))</f>
        <v>0</v>
      </c>
      <c r="I294" s="275" t="str">
        <f>IF(ISBLANK('BudCom Expense worksheet'!J296),"",('BudCom Expense worksheet'!J296))</f>
        <v>---</v>
      </c>
      <c r="J294" s="315">
        <f>IF(ISBLANK('BudCom Expense worksheet'!K296),"",('BudCom Expense worksheet'!K296))</f>
        <v>0</v>
      </c>
      <c r="K294" s="315">
        <f>IF(ISBLANK('BudCom Expense worksheet'!L296),"",('BudCom Expense worksheet'!L296))</f>
        <v>0</v>
      </c>
      <c r="L294" s="273">
        <f>IF(ISBLANK('BudCom Expense worksheet'!M296),"",('BudCom Expense worksheet'!M296))</f>
        <v>0</v>
      </c>
      <c r="M294" s="315">
        <f>IF(ISBLANK('BudCom Expense worksheet'!N296),"",('BudCom Expense worksheet'!N296))</f>
        <v>0</v>
      </c>
      <c r="N294" s="254">
        <f>IF(ISBLANK('BudCom Expense worksheet'!O296),"",('BudCom Expense worksheet'!O296))</f>
        <v>44166</v>
      </c>
      <c r="O294" s="273">
        <f>IF(ISBLANK('BudCom Expense worksheet'!P296),"",('BudCom Expense worksheet'!P296))</f>
        <v>0</v>
      </c>
      <c r="P294" s="315">
        <f>IF(ISBLANK('BudCom Expense worksheet'!Q296),"",('BudCom Expense worksheet'!Q296))</f>
        <v>0</v>
      </c>
    </row>
    <row r="295" spans="1:16" hidden="1" x14ac:dyDescent="0.25">
      <c r="A295" s="249"/>
      <c r="B295" s="249"/>
      <c r="C295" s="281" t="s">
        <v>827</v>
      </c>
      <c r="D295" s="249"/>
      <c r="E295" s="283" t="str">
        <f>IF(ISBLANK('BudCom Expense worksheet'!F297),"",('BudCom Expense worksheet'!F297))</f>
        <v/>
      </c>
      <c r="F295" s="284">
        <f>IF(ISBLANK('BudCom Expense worksheet'!G297),"",('BudCom Expense worksheet'!G297))</f>
        <v>11</v>
      </c>
      <c r="G295" s="315">
        <f>IF(ISBLANK('BudCom Expense worksheet'!H297),"",('BudCom Expense worksheet'!H297))</f>
        <v>100</v>
      </c>
      <c r="H295" s="274">
        <f>IF(ISBLANK('BudCom Expense worksheet'!I297),"",('BudCom Expense worksheet'!I297))</f>
        <v>89</v>
      </c>
      <c r="I295" s="275">
        <f>IF(ISBLANK('BudCom Expense worksheet'!J297),"",('BudCom Expense worksheet'!J297))</f>
        <v>0.11</v>
      </c>
      <c r="J295" s="315">
        <f>IF(ISBLANK('BudCom Expense worksheet'!K297),"",('BudCom Expense worksheet'!K297))</f>
        <v>0</v>
      </c>
      <c r="K295" s="315">
        <f>IF(ISBLANK('BudCom Expense worksheet'!L297),"",('BudCom Expense worksheet'!L297))</f>
        <v>100</v>
      </c>
      <c r="L295" s="273">
        <f>IF(ISBLANK('BudCom Expense worksheet'!M297),"",('BudCom Expense worksheet'!M297))</f>
        <v>-100</v>
      </c>
      <c r="M295" s="315">
        <f>IF(ISBLANK('BudCom Expense worksheet'!N297),"",('BudCom Expense worksheet'!N297))</f>
        <v>100</v>
      </c>
      <c r="N295" s="254">
        <f>IF(ISBLANK('BudCom Expense worksheet'!O297),"",('BudCom Expense worksheet'!O297))</f>
        <v>44166</v>
      </c>
      <c r="O295" s="273">
        <f>IF(ISBLANK('BudCom Expense worksheet'!P297),"",('BudCom Expense worksheet'!P297))</f>
        <v>0</v>
      </c>
      <c r="P295" s="315">
        <f>IF(ISBLANK('BudCom Expense worksheet'!Q297),"",('BudCom Expense worksheet'!Q297))</f>
        <v>100</v>
      </c>
    </row>
    <row r="296" spans="1:16" hidden="1" x14ac:dyDescent="0.25">
      <c r="A296" s="249"/>
      <c r="B296" s="249"/>
      <c r="C296" s="281" t="s">
        <v>828</v>
      </c>
      <c r="D296" s="249"/>
      <c r="E296" s="283" t="str">
        <f>IF(ISBLANK('BudCom Expense worksheet'!F298),"",('BudCom Expense worksheet'!F298))</f>
        <v/>
      </c>
      <c r="F296" s="284">
        <f>IF(ISBLANK('BudCom Expense worksheet'!G298),"",('BudCom Expense worksheet'!G298))</f>
        <v>0</v>
      </c>
      <c r="G296" s="315">
        <f>IF(ISBLANK('BudCom Expense worksheet'!H298),"",('BudCom Expense worksheet'!H298))</f>
        <v>0</v>
      </c>
      <c r="H296" s="274">
        <f>IF(ISBLANK('BudCom Expense worksheet'!I298),"",('BudCom Expense worksheet'!I298))</f>
        <v>0</v>
      </c>
      <c r="I296" s="275" t="str">
        <f>IF(ISBLANK('BudCom Expense worksheet'!J298),"",('BudCom Expense worksheet'!J298))</f>
        <v>---</v>
      </c>
      <c r="J296" s="315">
        <f>IF(ISBLANK('BudCom Expense worksheet'!K298),"",('BudCom Expense worksheet'!K298))</f>
        <v>0</v>
      </c>
      <c r="K296" s="315">
        <f>IF(ISBLANK('BudCom Expense worksheet'!L298),"",('BudCom Expense worksheet'!L298))</f>
        <v>0</v>
      </c>
      <c r="L296" s="273">
        <f>IF(ISBLANK('BudCom Expense worksheet'!M298),"",('BudCom Expense worksheet'!M298))</f>
        <v>0</v>
      </c>
      <c r="M296" s="315">
        <f>IF(ISBLANK('BudCom Expense worksheet'!N298),"",('BudCom Expense worksheet'!N298))</f>
        <v>0</v>
      </c>
      <c r="N296" s="254">
        <f>IF(ISBLANK('BudCom Expense worksheet'!O298),"",('BudCom Expense worksheet'!O298))</f>
        <v>44166</v>
      </c>
      <c r="O296" s="273">
        <f>IF(ISBLANK('BudCom Expense worksheet'!P298),"",('BudCom Expense worksheet'!P298))</f>
        <v>0</v>
      </c>
      <c r="P296" s="315">
        <f>IF(ISBLANK('BudCom Expense worksheet'!Q298),"",('BudCom Expense worksheet'!Q298))</f>
        <v>0</v>
      </c>
    </row>
    <row r="297" spans="1:16" hidden="1" x14ac:dyDescent="0.25">
      <c r="A297" s="249"/>
      <c r="B297" s="249"/>
      <c r="C297" s="281" t="s">
        <v>829</v>
      </c>
      <c r="D297" s="249"/>
      <c r="E297" s="283" t="str">
        <f>IF(ISBLANK('BudCom Expense worksheet'!F299),"",('BudCom Expense worksheet'!F299))</f>
        <v/>
      </c>
      <c r="F297" s="284">
        <f>IF(ISBLANK('BudCom Expense worksheet'!G299),"",('BudCom Expense worksheet'!G299))</f>
        <v>0</v>
      </c>
      <c r="G297" s="315">
        <f>IF(ISBLANK('BudCom Expense worksheet'!H299),"",('BudCom Expense worksheet'!H299))</f>
        <v>0</v>
      </c>
      <c r="H297" s="274">
        <f>IF(ISBLANK('BudCom Expense worksheet'!I299),"",('BudCom Expense worksheet'!I299))</f>
        <v>0</v>
      </c>
      <c r="I297" s="275" t="str">
        <f>IF(ISBLANK('BudCom Expense worksheet'!J299),"",('BudCom Expense worksheet'!J299))</f>
        <v>---</v>
      </c>
      <c r="J297" s="315">
        <f>IF(ISBLANK('BudCom Expense worksheet'!K299),"",('BudCom Expense worksheet'!K299))</f>
        <v>0</v>
      </c>
      <c r="K297" s="315">
        <f>IF(ISBLANK('BudCom Expense worksheet'!L299),"",('BudCom Expense worksheet'!L299))</f>
        <v>0</v>
      </c>
      <c r="L297" s="273">
        <f>IF(ISBLANK('BudCom Expense worksheet'!M299),"",('BudCom Expense worksheet'!M299))</f>
        <v>0</v>
      </c>
      <c r="M297" s="315">
        <f>IF(ISBLANK('BudCom Expense worksheet'!N299),"",('BudCom Expense worksheet'!N299))</f>
        <v>0</v>
      </c>
      <c r="N297" s="254">
        <f>IF(ISBLANK('BudCom Expense worksheet'!O299),"",('BudCom Expense worksheet'!O299))</f>
        <v>44166</v>
      </c>
      <c r="O297" s="273">
        <f>IF(ISBLANK('BudCom Expense worksheet'!P299),"",('BudCom Expense worksheet'!P299))</f>
        <v>0</v>
      </c>
      <c r="P297" s="315">
        <f>IF(ISBLANK('BudCom Expense worksheet'!Q299),"",('BudCom Expense worksheet'!Q299))</f>
        <v>0</v>
      </c>
    </row>
    <row r="298" spans="1:16" hidden="1" x14ac:dyDescent="0.25">
      <c r="A298" s="249"/>
      <c r="B298" s="249"/>
      <c r="C298" s="281" t="s">
        <v>830</v>
      </c>
      <c r="D298" s="249"/>
      <c r="E298" s="283" t="str">
        <f>IF(ISBLANK('BudCom Expense worksheet'!F300),"",('BudCom Expense worksheet'!F300))</f>
        <v/>
      </c>
      <c r="F298" s="284">
        <f>IF(ISBLANK('BudCom Expense worksheet'!G300),"",('BudCom Expense worksheet'!G300))</f>
        <v>0</v>
      </c>
      <c r="G298" s="315">
        <f>IF(ISBLANK('BudCom Expense worksheet'!H300),"",('BudCom Expense worksheet'!H300))</f>
        <v>0</v>
      </c>
      <c r="H298" s="274">
        <f>IF(ISBLANK('BudCom Expense worksheet'!I300),"",('BudCom Expense worksheet'!I300))</f>
        <v>0</v>
      </c>
      <c r="I298" s="275" t="str">
        <f>IF(ISBLANK('BudCom Expense worksheet'!J300),"",('BudCom Expense worksheet'!J300))</f>
        <v>---</v>
      </c>
      <c r="J298" s="315">
        <f>IF(ISBLANK('BudCom Expense worksheet'!K300),"",('BudCom Expense worksheet'!K300))</f>
        <v>0</v>
      </c>
      <c r="K298" s="315">
        <f>IF(ISBLANK('BudCom Expense worksheet'!L300),"",('BudCom Expense worksheet'!L300))</f>
        <v>0</v>
      </c>
      <c r="L298" s="273">
        <f>IF(ISBLANK('BudCom Expense worksheet'!M300),"",('BudCom Expense worksheet'!M300))</f>
        <v>0</v>
      </c>
      <c r="M298" s="315">
        <f>IF(ISBLANK('BudCom Expense worksheet'!N300),"",('BudCom Expense worksheet'!N300))</f>
        <v>0</v>
      </c>
      <c r="N298" s="254">
        <f>IF(ISBLANK('BudCom Expense worksheet'!O300),"",('BudCom Expense worksheet'!O300))</f>
        <v>44166</v>
      </c>
      <c r="O298" s="273">
        <f>IF(ISBLANK('BudCom Expense worksheet'!P300),"",('BudCom Expense worksheet'!P300))</f>
        <v>0</v>
      </c>
      <c r="P298" s="315">
        <f>IF(ISBLANK('BudCom Expense worksheet'!Q300),"",('BudCom Expense worksheet'!Q300))</f>
        <v>0</v>
      </c>
    </row>
    <row r="299" spans="1:16" hidden="1" x14ac:dyDescent="0.25">
      <c r="A299" s="249"/>
      <c r="B299" s="249"/>
      <c r="C299" s="281" t="s">
        <v>831</v>
      </c>
      <c r="D299" s="249"/>
      <c r="E299" s="283">
        <f>IF(ISBLANK('BudCom Expense worksheet'!F301),"",('BudCom Expense worksheet'!F301))</f>
        <v>0</v>
      </c>
      <c r="F299" s="284">
        <f>IF(ISBLANK('BudCom Expense worksheet'!G301),"",('BudCom Expense worksheet'!G301))</f>
        <v>0</v>
      </c>
      <c r="G299" s="315">
        <f>IF(ISBLANK('BudCom Expense worksheet'!H301),"",('BudCom Expense worksheet'!H301))</f>
        <v>100</v>
      </c>
      <c r="H299" s="274">
        <f>IF(ISBLANK('BudCom Expense worksheet'!I301),"",('BudCom Expense worksheet'!I301))</f>
        <v>100</v>
      </c>
      <c r="I299" s="275">
        <f>IF(ISBLANK('BudCom Expense worksheet'!J301),"",('BudCom Expense worksheet'!J301))</f>
        <v>0</v>
      </c>
      <c r="J299" s="315">
        <f>IF(ISBLANK('BudCom Expense worksheet'!K301),"",('BudCom Expense worksheet'!K301))</f>
        <v>100</v>
      </c>
      <c r="K299" s="315">
        <f>IF(ISBLANK('BudCom Expense worksheet'!L301),"",('BudCom Expense worksheet'!L301))</f>
        <v>100</v>
      </c>
      <c r="L299" s="273">
        <f>IF(ISBLANK('BudCom Expense worksheet'!M301),"",('BudCom Expense worksheet'!M301))</f>
        <v>0</v>
      </c>
      <c r="M299" s="315">
        <f>IF(ISBLANK('BudCom Expense worksheet'!N301),"",('BudCom Expense worksheet'!N301))</f>
        <v>100</v>
      </c>
      <c r="N299" s="254">
        <f>IF(ISBLANK('BudCom Expense worksheet'!O301),"",('BudCom Expense worksheet'!O301))</f>
        <v>44166</v>
      </c>
      <c r="O299" s="273">
        <f>IF(ISBLANK('BudCom Expense worksheet'!P301),"",('BudCom Expense worksheet'!P301))</f>
        <v>0</v>
      </c>
      <c r="P299" s="315">
        <f>IF(ISBLANK('BudCom Expense worksheet'!Q301),"",('BudCom Expense worksheet'!Q301))</f>
        <v>100</v>
      </c>
    </row>
    <row r="300" spans="1:16" hidden="1" x14ac:dyDescent="0.25">
      <c r="A300" s="249"/>
      <c r="B300" s="249"/>
      <c r="C300" s="281" t="s">
        <v>832</v>
      </c>
      <c r="D300" s="249"/>
      <c r="E300" s="283">
        <f>IF(ISBLANK('BudCom Expense worksheet'!F302),"",('BudCom Expense worksheet'!F302))</f>
        <v>1281.71</v>
      </c>
      <c r="F300" s="284">
        <f>IF(ISBLANK('BudCom Expense worksheet'!G302),"",('BudCom Expense worksheet'!G302))</f>
        <v>1259.3399999999999</v>
      </c>
      <c r="G300" s="315">
        <f>IF(ISBLANK('BudCom Expense worksheet'!H302),"",('BudCom Expense worksheet'!H302))</f>
        <v>516</v>
      </c>
      <c r="H300" s="274">
        <f>IF(ISBLANK('BudCom Expense worksheet'!I302),"",('BudCom Expense worksheet'!I302))</f>
        <v>-743.33999999999992</v>
      </c>
      <c r="I300" s="275">
        <f>IF(ISBLANK('BudCom Expense worksheet'!J302),"",('BudCom Expense worksheet'!J302))</f>
        <v>2.4405813953488371</v>
      </c>
      <c r="J300" s="315">
        <f>IF(ISBLANK('BudCom Expense worksheet'!K302),"",('BudCom Expense worksheet'!K302))</f>
        <v>516</v>
      </c>
      <c r="K300" s="315">
        <f>IF(ISBLANK('BudCom Expense worksheet'!L302),"",('BudCom Expense worksheet'!L302))</f>
        <v>516</v>
      </c>
      <c r="L300" s="273">
        <f>IF(ISBLANK('BudCom Expense worksheet'!M302),"",('BudCom Expense worksheet'!M302))</f>
        <v>0</v>
      </c>
      <c r="M300" s="315">
        <f>IF(ISBLANK('BudCom Expense worksheet'!N302),"",('BudCom Expense worksheet'!N302))</f>
        <v>516</v>
      </c>
      <c r="N300" s="254">
        <f>IF(ISBLANK('BudCom Expense worksheet'!O302),"",('BudCom Expense worksheet'!O302))</f>
        <v>44166</v>
      </c>
      <c r="O300" s="273">
        <f>IF(ISBLANK('BudCom Expense worksheet'!P302),"",('BudCom Expense worksheet'!P302))</f>
        <v>0</v>
      </c>
      <c r="P300" s="315">
        <f>IF(ISBLANK('BudCom Expense worksheet'!Q302),"",('BudCom Expense worksheet'!Q302))</f>
        <v>516</v>
      </c>
    </row>
    <row r="301" spans="1:16" hidden="1" x14ac:dyDescent="0.25">
      <c r="A301" s="249"/>
      <c r="B301" s="249"/>
      <c r="C301" s="281" t="s">
        <v>833</v>
      </c>
      <c r="D301" s="249"/>
      <c r="E301" s="283" t="str">
        <f>IF(ISBLANK('BudCom Expense worksheet'!F303),"",('BudCom Expense worksheet'!F303))</f>
        <v/>
      </c>
      <c r="F301" s="284">
        <f>IF(ISBLANK('BudCom Expense worksheet'!G303),"",('BudCom Expense worksheet'!G303))</f>
        <v>0</v>
      </c>
      <c r="G301" s="315">
        <f>IF(ISBLANK('BudCom Expense worksheet'!H303),"",('BudCom Expense worksheet'!H303))</f>
        <v>0</v>
      </c>
      <c r="H301" s="274">
        <f>IF(ISBLANK('BudCom Expense worksheet'!I303),"",('BudCom Expense worksheet'!I303))</f>
        <v>0</v>
      </c>
      <c r="I301" s="275" t="str">
        <f>IF(ISBLANK('BudCom Expense worksheet'!J303),"",('BudCom Expense worksheet'!J303))</f>
        <v>---</v>
      </c>
      <c r="J301" s="315">
        <f>IF(ISBLANK('BudCom Expense worksheet'!K303),"",('BudCom Expense worksheet'!K303))</f>
        <v>0</v>
      </c>
      <c r="K301" s="315">
        <f>IF(ISBLANK('BudCom Expense worksheet'!L303),"",('BudCom Expense worksheet'!L303))</f>
        <v>0</v>
      </c>
      <c r="L301" s="273">
        <f>IF(ISBLANK('BudCom Expense worksheet'!M303),"",('BudCom Expense worksheet'!M303))</f>
        <v>0</v>
      </c>
      <c r="M301" s="315">
        <f>IF(ISBLANK('BudCom Expense worksheet'!N303),"",('BudCom Expense worksheet'!N303))</f>
        <v>0</v>
      </c>
      <c r="N301" s="254">
        <f>IF(ISBLANK('BudCom Expense worksheet'!O303),"",('BudCom Expense worksheet'!O303))</f>
        <v>44166</v>
      </c>
      <c r="O301" s="273">
        <f>IF(ISBLANK('BudCom Expense worksheet'!P303),"",('BudCom Expense worksheet'!P303))</f>
        <v>0</v>
      </c>
      <c r="P301" s="315">
        <f>IF(ISBLANK('BudCom Expense worksheet'!Q303),"",('BudCom Expense worksheet'!Q303))</f>
        <v>0</v>
      </c>
    </row>
    <row r="302" spans="1:16" hidden="1" x14ac:dyDescent="0.25">
      <c r="A302" s="249"/>
      <c r="B302" s="249"/>
      <c r="C302" s="281" t="s">
        <v>834</v>
      </c>
      <c r="D302" s="249"/>
      <c r="E302" s="283" t="str">
        <f>IF(ISBLANK('BudCom Expense worksheet'!F304),"",('BudCom Expense worksheet'!F304))</f>
        <v/>
      </c>
      <c r="F302" s="284">
        <f>IF(ISBLANK('BudCom Expense worksheet'!G304),"",('BudCom Expense worksheet'!G304))</f>
        <v>0</v>
      </c>
      <c r="G302" s="315">
        <f>IF(ISBLANK('BudCom Expense worksheet'!H304),"",('BudCom Expense worksheet'!H304))</f>
        <v>0</v>
      </c>
      <c r="H302" s="274">
        <f>IF(ISBLANK('BudCom Expense worksheet'!I304),"",('BudCom Expense worksheet'!I304))</f>
        <v>0</v>
      </c>
      <c r="I302" s="275" t="str">
        <f>IF(ISBLANK('BudCom Expense worksheet'!J304),"",('BudCom Expense worksheet'!J304))</f>
        <v>---</v>
      </c>
      <c r="J302" s="315">
        <f>IF(ISBLANK('BudCom Expense worksheet'!K304),"",('BudCom Expense worksheet'!K304))</f>
        <v>0</v>
      </c>
      <c r="K302" s="315">
        <f>IF(ISBLANK('BudCom Expense worksheet'!L304),"",('BudCom Expense worksheet'!L304))</f>
        <v>500</v>
      </c>
      <c r="L302" s="273">
        <f>IF(ISBLANK('BudCom Expense worksheet'!M304),"",('BudCom Expense worksheet'!M304))</f>
        <v>-500</v>
      </c>
      <c r="M302" s="315">
        <f>IF(ISBLANK('BudCom Expense worksheet'!N304),"",('BudCom Expense worksheet'!N304))</f>
        <v>500</v>
      </c>
      <c r="N302" s="254">
        <f>IF(ISBLANK('BudCom Expense worksheet'!O304),"",('BudCom Expense worksheet'!O304))</f>
        <v>44166</v>
      </c>
      <c r="O302" s="273">
        <f>IF(ISBLANK('BudCom Expense worksheet'!P304),"",('BudCom Expense worksheet'!P304))</f>
        <v>0</v>
      </c>
      <c r="P302" s="315">
        <f>IF(ISBLANK('BudCom Expense worksheet'!Q304),"",('BudCom Expense worksheet'!Q304))</f>
        <v>0</v>
      </c>
    </row>
    <row r="303" spans="1:16" hidden="1" x14ac:dyDescent="0.25">
      <c r="A303" s="249"/>
      <c r="B303" s="249"/>
      <c r="C303" s="281" t="s">
        <v>835</v>
      </c>
      <c r="D303" s="249"/>
      <c r="E303" s="283" t="str">
        <f>IF(ISBLANK('BudCom Expense worksheet'!F305),"",('BudCom Expense worksheet'!F305))</f>
        <v/>
      </c>
      <c r="F303" s="284">
        <f>IF(ISBLANK('BudCom Expense worksheet'!G305),"",('BudCom Expense worksheet'!G305))</f>
        <v>0</v>
      </c>
      <c r="G303" s="315">
        <f>IF(ISBLANK('BudCom Expense worksheet'!H305),"",('BudCom Expense worksheet'!H305))</f>
        <v>0</v>
      </c>
      <c r="H303" s="274">
        <f>IF(ISBLANK('BudCom Expense worksheet'!I305),"",('BudCom Expense worksheet'!I305))</f>
        <v>0</v>
      </c>
      <c r="I303" s="275" t="str">
        <f>IF(ISBLANK('BudCom Expense worksheet'!J305),"",('BudCom Expense worksheet'!J305))</f>
        <v>---</v>
      </c>
      <c r="J303" s="315">
        <f>IF(ISBLANK('BudCom Expense worksheet'!K305),"",('BudCom Expense worksheet'!K305))</f>
        <v>0</v>
      </c>
      <c r="K303" s="315">
        <f>IF(ISBLANK('BudCom Expense worksheet'!L305),"",('BudCom Expense worksheet'!L305))</f>
        <v>0</v>
      </c>
      <c r="L303" s="273">
        <f>IF(ISBLANK('BudCom Expense worksheet'!M305),"",('BudCom Expense worksheet'!M305))</f>
        <v>0</v>
      </c>
      <c r="M303" s="315">
        <f>IF(ISBLANK('BudCom Expense worksheet'!N305),"",('BudCom Expense worksheet'!N305))</f>
        <v>0</v>
      </c>
      <c r="N303" s="254">
        <f>IF(ISBLANK('BudCom Expense worksheet'!O305),"",('BudCom Expense worksheet'!O305))</f>
        <v>44166</v>
      </c>
      <c r="O303" s="273">
        <f>IF(ISBLANK('BudCom Expense worksheet'!P305),"",('BudCom Expense worksheet'!P305))</f>
        <v>0</v>
      </c>
      <c r="P303" s="315">
        <f>IF(ISBLANK('BudCom Expense worksheet'!Q305),"",('BudCom Expense worksheet'!Q305))</f>
        <v>0</v>
      </c>
    </row>
    <row r="304" spans="1:16" hidden="1" x14ac:dyDescent="0.25">
      <c r="A304" s="249"/>
      <c r="B304" s="249"/>
      <c r="C304" s="281" t="s">
        <v>836</v>
      </c>
      <c r="D304" s="249"/>
      <c r="E304" s="283" t="str">
        <f>IF(ISBLANK('BudCom Expense worksheet'!F306),"",('BudCom Expense worksheet'!F306))</f>
        <v/>
      </c>
      <c r="F304" s="284">
        <f>IF(ISBLANK('BudCom Expense worksheet'!G306),"",('BudCom Expense worksheet'!G306))</f>
        <v>0</v>
      </c>
      <c r="G304" s="315">
        <f>IF(ISBLANK('BudCom Expense worksheet'!H306),"",('BudCom Expense worksheet'!H306))</f>
        <v>0</v>
      </c>
      <c r="H304" s="274">
        <f>IF(ISBLANK('BudCom Expense worksheet'!I306),"",('BudCom Expense worksheet'!I306))</f>
        <v>0</v>
      </c>
      <c r="I304" s="275" t="str">
        <f>IF(ISBLANK('BudCom Expense worksheet'!J306),"",('BudCom Expense worksheet'!J306))</f>
        <v>---</v>
      </c>
      <c r="J304" s="315">
        <f>IF(ISBLANK('BudCom Expense worksheet'!K306),"",('BudCom Expense worksheet'!K306))</f>
        <v>0</v>
      </c>
      <c r="K304" s="315">
        <f>IF(ISBLANK('BudCom Expense worksheet'!L306),"",('BudCom Expense worksheet'!L306))</f>
        <v>0</v>
      </c>
      <c r="L304" s="273">
        <f>IF(ISBLANK('BudCom Expense worksheet'!M306),"",('BudCom Expense worksheet'!M306))</f>
        <v>0</v>
      </c>
      <c r="M304" s="315">
        <f>IF(ISBLANK('BudCom Expense worksheet'!N306),"",('BudCom Expense worksheet'!N306))</f>
        <v>0</v>
      </c>
      <c r="N304" s="254">
        <f>IF(ISBLANK('BudCom Expense worksheet'!O306),"",('BudCom Expense worksheet'!O306))</f>
        <v>44166</v>
      </c>
      <c r="O304" s="273">
        <f>IF(ISBLANK('BudCom Expense worksheet'!P306),"",('BudCom Expense worksheet'!P306))</f>
        <v>0</v>
      </c>
      <c r="P304" s="315">
        <f>IF(ISBLANK('BudCom Expense worksheet'!Q306),"",('BudCom Expense worksheet'!Q306))</f>
        <v>0</v>
      </c>
    </row>
    <row r="305" spans="1:16" hidden="1" x14ac:dyDescent="0.25">
      <c r="A305" s="249"/>
      <c r="B305" s="249"/>
      <c r="C305" s="281" t="s">
        <v>837</v>
      </c>
      <c r="D305" s="249"/>
      <c r="E305" s="283" t="str">
        <f>IF(ISBLANK('BudCom Expense worksheet'!F307),"",('BudCom Expense worksheet'!F307))</f>
        <v/>
      </c>
      <c r="F305" s="284">
        <f>IF(ISBLANK('BudCom Expense worksheet'!G307),"",('BudCom Expense worksheet'!G307))</f>
        <v>0</v>
      </c>
      <c r="G305" s="315">
        <f>IF(ISBLANK('BudCom Expense worksheet'!H307),"",('BudCom Expense worksheet'!H307))</f>
        <v>0</v>
      </c>
      <c r="H305" s="274">
        <f>IF(ISBLANK('BudCom Expense worksheet'!I307),"",('BudCom Expense worksheet'!I307))</f>
        <v>0</v>
      </c>
      <c r="I305" s="275" t="str">
        <f>IF(ISBLANK('BudCom Expense worksheet'!J307),"",('BudCom Expense worksheet'!J307))</f>
        <v>---</v>
      </c>
      <c r="J305" s="315">
        <f>IF(ISBLANK('BudCom Expense worksheet'!K307),"",('BudCom Expense worksheet'!K307))</f>
        <v>0</v>
      </c>
      <c r="K305" s="315">
        <f>IF(ISBLANK('BudCom Expense worksheet'!L307),"",('BudCom Expense worksheet'!L307))</f>
        <v>100</v>
      </c>
      <c r="L305" s="273">
        <f>IF(ISBLANK('BudCom Expense worksheet'!M307),"",('BudCom Expense worksheet'!M307))</f>
        <v>-100</v>
      </c>
      <c r="M305" s="315">
        <f>IF(ISBLANK('BudCom Expense worksheet'!N307),"",('BudCom Expense worksheet'!N307))</f>
        <v>100</v>
      </c>
      <c r="N305" s="254">
        <f>IF(ISBLANK('BudCom Expense worksheet'!O307),"",('BudCom Expense worksheet'!O307))</f>
        <v>44166</v>
      </c>
      <c r="O305" s="273">
        <f>IF(ISBLANK('BudCom Expense worksheet'!P307),"",('BudCom Expense worksheet'!P307))</f>
        <v>0</v>
      </c>
      <c r="P305" s="315">
        <f>IF(ISBLANK('BudCom Expense worksheet'!Q307),"",('BudCom Expense worksheet'!Q307))</f>
        <v>0</v>
      </c>
    </row>
    <row r="306" spans="1:16" hidden="1" x14ac:dyDescent="0.25">
      <c r="A306" s="249"/>
      <c r="B306" s="249"/>
      <c r="C306" s="281" t="s">
        <v>838</v>
      </c>
      <c r="D306" s="249"/>
      <c r="E306" s="283" t="str">
        <f>IF(ISBLANK('BudCom Expense worksheet'!F308),"",('BudCom Expense worksheet'!F308))</f>
        <v/>
      </c>
      <c r="F306" s="284">
        <f>IF(ISBLANK('BudCom Expense worksheet'!G308),"",('BudCom Expense worksheet'!G308))</f>
        <v>0</v>
      </c>
      <c r="G306" s="315">
        <f>IF(ISBLANK('BudCom Expense worksheet'!H308),"",('BudCom Expense worksheet'!H308))</f>
        <v>0</v>
      </c>
      <c r="H306" s="274">
        <f>IF(ISBLANK('BudCom Expense worksheet'!I308),"",('BudCom Expense worksheet'!I308))</f>
        <v>0</v>
      </c>
      <c r="I306" s="275" t="str">
        <f>IF(ISBLANK('BudCom Expense worksheet'!J308),"",('BudCom Expense worksheet'!J308))</f>
        <v>---</v>
      </c>
      <c r="J306" s="315">
        <f>IF(ISBLANK('BudCom Expense worksheet'!K308),"",('BudCom Expense worksheet'!K308))</f>
        <v>0</v>
      </c>
      <c r="K306" s="315">
        <f>IF(ISBLANK('BudCom Expense worksheet'!L308),"",('BudCom Expense worksheet'!L308))</f>
        <v>0</v>
      </c>
      <c r="L306" s="273">
        <f>IF(ISBLANK('BudCom Expense worksheet'!M308),"",('BudCom Expense worksheet'!M308))</f>
        <v>0</v>
      </c>
      <c r="M306" s="315">
        <f>IF(ISBLANK('BudCom Expense worksheet'!N308),"",('BudCom Expense worksheet'!N308))</f>
        <v>0</v>
      </c>
      <c r="N306" s="254">
        <f>IF(ISBLANK('BudCom Expense worksheet'!O308),"",('BudCom Expense worksheet'!O308))</f>
        <v>44166</v>
      </c>
      <c r="O306" s="273">
        <f>IF(ISBLANK('BudCom Expense worksheet'!P308),"",('BudCom Expense worksheet'!P308))</f>
        <v>0</v>
      </c>
      <c r="P306" s="315">
        <f>IF(ISBLANK('BudCom Expense worksheet'!Q308),"",('BudCom Expense worksheet'!Q308))</f>
        <v>0</v>
      </c>
    </row>
    <row r="307" spans="1:16" hidden="1" x14ac:dyDescent="0.25">
      <c r="A307" s="249"/>
      <c r="B307" s="541" t="s">
        <v>1207</v>
      </c>
      <c r="C307" s="541"/>
      <c r="D307" s="541"/>
      <c r="E307" s="263">
        <f>IF(ISBLANK('BudCom Expense worksheet'!F309),"",('BudCom Expense worksheet'!F309))</f>
        <v>5281.71</v>
      </c>
      <c r="F307" s="264">
        <f>IF(ISBLANK('BudCom Expense worksheet'!G309),"",('BudCom Expense worksheet'!G309))</f>
        <v>7135.34</v>
      </c>
      <c r="G307" s="265">
        <f>IF(ISBLANK('BudCom Expense worksheet'!H309),"",('BudCom Expense worksheet'!H309))</f>
        <v>7051</v>
      </c>
      <c r="H307" s="266">
        <f>IF(ISBLANK('BudCom Expense worksheet'!I309),"",('BudCom Expense worksheet'!I309))</f>
        <v>-84.340000000000146</v>
      </c>
      <c r="I307" s="267">
        <f>IF(ISBLANK('BudCom Expense worksheet'!J309),"",('BudCom Expense worksheet'!J309))</f>
        <v>1.011961423911502</v>
      </c>
      <c r="J307" s="273">
        <f>IF(ISBLANK('BudCom Expense worksheet'!K309),"",('BudCom Expense worksheet'!K309))</f>
        <v>7068</v>
      </c>
      <c r="K307" s="273">
        <f>IF(ISBLANK('BudCom Expense worksheet'!L309),"",('BudCom Expense worksheet'!L309))</f>
        <v>7768</v>
      </c>
      <c r="L307" s="273">
        <f>IF(ISBLANK('BudCom Expense worksheet'!M309),"",('BudCom Expense worksheet'!M309))</f>
        <v>-700</v>
      </c>
      <c r="M307" s="273">
        <f>IF(ISBLANK('BudCom Expense worksheet'!N309),"",('BudCom Expense worksheet'!N309))</f>
        <v>7768</v>
      </c>
      <c r="N307" s="254">
        <f>IF(ISBLANK('BudCom Expense worksheet'!O309),"",('BudCom Expense worksheet'!O309))</f>
        <v>44166</v>
      </c>
      <c r="O307" s="273">
        <f>IF(ISBLANK('BudCom Expense worksheet'!P309),"",('BudCom Expense worksheet'!P309))</f>
        <v>0</v>
      </c>
      <c r="P307" s="273">
        <f>IF(ISBLANK('BudCom Expense worksheet'!Q309),"",('BudCom Expense worksheet'!Q309))</f>
        <v>7168</v>
      </c>
    </row>
    <row r="308" spans="1:16" hidden="1" x14ac:dyDescent="0.25">
      <c r="A308" s="249"/>
      <c r="B308" s="249" t="s">
        <v>839</v>
      </c>
      <c r="C308" s="249"/>
      <c r="D308" s="249"/>
      <c r="E308" s="278" t="str">
        <f>IF(ISBLANK('BudCom Expense worksheet'!F310),"",('BudCom Expense worksheet'!F310))</f>
        <v/>
      </c>
      <c r="F308" s="279" t="str">
        <f>IF(ISBLANK('BudCom Expense worksheet'!G310),"",('BudCom Expense worksheet'!G310))</f>
        <v/>
      </c>
      <c r="G308" s="273" t="str">
        <f>IF(ISBLANK('BudCom Expense worksheet'!H310),"",('BudCom Expense worksheet'!H310))</f>
        <v/>
      </c>
      <c r="H308" s="274" t="str">
        <f>IF(ISBLANK('BudCom Expense worksheet'!I310),"",('BudCom Expense worksheet'!I310))</f>
        <v/>
      </c>
      <c r="I308" s="275" t="str">
        <f>IF(ISBLANK('BudCom Expense worksheet'!J310),"",('BudCom Expense worksheet'!J310))</f>
        <v/>
      </c>
      <c r="J308" s="273" t="str">
        <f>IF(ISBLANK('BudCom Expense worksheet'!K310),"",('BudCom Expense worksheet'!K310))</f>
        <v/>
      </c>
      <c r="K308" s="273" t="str">
        <f>IF(ISBLANK('BudCom Expense worksheet'!L310),"",('BudCom Expense worksheet'!L310))</f>
        <v/>
      </c>
      <c r="L308" s="273" t="str">
        <f>IF(ISBLANK('BudCom Expense worksheet'!M310),"",('BudCom Expense worksheet'!M310))</f>
        <v/>
      </c>
      <c r="M308" s="273" t="str">
        <f>IF(ISBLANK('BudCom Expense worksheet'!N310),"",('BudCom Expense worksheet'!N310))</f>
        <v/>
      </c>
      <c r="N308" s="254">
        <f>IF(ISBLANK('BudCom Expense worksheet'!O310),"",('BudCom Expense worksheet'!O310))</f>
        <v>44166</v>
      </c>
      <c r="O308" s="273" t="str">
        <f>IF(ISBLANK('BudCom Expense worksheet'!P310),"",('BudCom Expense worksheet'!P310))</f>
        <v/>
      </c>
      <c r="P308" s="273" t="str">
        <f>IF(ISBLANK('BudCom Expense worksheet'!Q310),"",('BudCom Expense worksheet'!Q310))</f>
        <v/>
      </c>
    </row>
    <row r="309" spans="1:16" hidden="1" x14ac:dyDescent="0.25">
      <c r="A309" s="249"/>
      <c r="B309" s="249"/>
      <c r="C309" s="281" t="s">
        <v>840</v>
      </c>
      <c r="D309" s="298"/>
      <c r="E309" s="278" t="str">
        <f>IF(ISBLANK('BudCom Expense worksheet'!F311),"",('BudCom Expense worksheet'!F311))</f>
        <v/>
      </c>
      <c r="F309" s="279">
        <f>IF(ISBLANK('BudCom Expense worksheet'!G311),"",('BudCom Expense worksheet'!G311))</f>
        <v>8112</v>
      </c>
      <c r="G309" s="273">
        <f>IF(ISBLANK('BudCom Expense worksheet'!H311),"",('BudCom Expense worksheet'!H311))</f>
        <v>0</v>
      </c>
      <c r="H309" s="274">
        <f>IF(ISBLANK('BudCom Expense worksheet'!I311),"",('BudCom Expense worksheet'!I311))</f>
        <v>-8112</v>
      </c>
      <c r="I309" s="275" t="str">
        <f>IF(ISBLANK('BudCom Expense worksheet'!J311),"",('BudCom Expense worksheet'!J311))</f>
        <v>---</v>
      </c>
      <c r="J309" s="273">
        <f>IF(ISBLANK('BudCom Expense worksheet'!K311),"",('BudCom Expense worksheet'!K311))</f>
        <v>0</v>
      </c>
      <c r="K309" s="273">
        <f>IF(ISBLANK('BudCom Expense worksheet'!L311),"",('BudCom Expense worksheet'!L311))</f>
        <v>0</v>
      </c>
      <c r="L309" s="273">
        <f>IF(ISBLANK('BudCom Expense worksheet'!M311),"",('BudCom Expense worksheet'!M311))</f>
        <v>0</v>
      </c>
      <c r="M309" s="273">
        <f>IF(ISBLANK('BudCom Expense worksheet'!N311),"",('BudCom Expense worksheet'!N311))</f>
        <v>0</v>
      </c>
      <c r="N309" s="254">
        <f>IF(ISBLANK('BudCom Expense worksheet'!O311),"",('BudCom Expense worksheet'!O311))</f>
        <v>44166</v>
      </c>
      <c r="O309" s="273">
        <f>IF(ISBLANK('BudCom Expense worksheet'!P311),"",('BudCom Expense worksheet'!P311))</f>
        <v>0</v>
      </c>
      <c r="P309" s="273">
        <f>IF(ISBLANK('BudCom Expense worksheet'!Q311),"",('BudCom Expense worksheet'!Q311))</f>
        <v>0</v>
      </c>
    </row>
    <row r="310" spans="1:16" ht="13.5" hidden="1" thickBot="1" x14ac:dyDescent="0.3">
      <c r="A310" s="249"/>
      <c r="B310" s="249" t="s">
        <v>841</v>
      </c>
      <c r="C310" s="249"/>
      <c r="D310" s="249"/>
      <c r="E310" s="311">
        <f>IF(ISBLANK('BudCom Expense worksheet'!F312),"",('BudCom Expense worksheet'!F312))</f>
        <v>0</v>
      </c>
      <c r="F310" s="309">
        <f>IF(ISBLANK('BudCom Expense worksheet'!G312),"",('BudCom Expense worksheet'!G312))</f>
        <v>8112</v>
      </c>
      <c r="G310" s="309">
        <f>IF(ISBLANK('BudCom Expense worksheet'!H312),"",('BudCom Expense worksheet'!H312))</f>
        <v>0</v>
      </c>
      <c r="H310" s="292">
        <f>IF(ISBLANK('BudCom Expense worksheet'!I312),"",('BudCom Expense worksheet'!I312))</f>
        <v>-8112</v>
      </c>
      <c r="I310" s="293" t="str">
        <f>IF(ISBLANK('BudCom Expense worksheet'!J312),"",('BudCom Expense worksheet'!J312))</f>
        <v>---</v>
      </c>
      <c r="J310" s="319">
        <f>IF(ISBLANK('BudCom Expense worksheet'!K312),"",('BudCom Expense worksheet'!K312))</f>
        <v>0</v>
      </c>
      <c r="K310" s="319">
        <f>IF(ISBLANK('BudCom Expense worksheet'!L312),"",('BudCom Expense worksheet'!L312))</f>
        <v>0</v>
      </c>
      <c r="L310" s="273">
        <f>IF(ISBLANK('BudCom Expense worksheet'!M312),"",('BudCom Expense worksheet'!M312))</f>
        <v>0</v>
      </c>
      <c r="M310" s="319">
        <f>IF(ISBLANK('BudCom Expense worksheet'!N312),"",('BudCom Expense worksheet'!N312))</f>
        <v>0</v>
      </c>
      <c r="N310" s="254">
        <f>IF(ISBLANK('BudCom Expense worksheet'!O312),"",('BudCom Expense worksheet'!O312))</f>
        <v>44166</v>
      </c>
      <c r="O310" s="319">
        <f>IF(ISBLANK('BudCom Expense worksheet'!P312),"",('BudCom Expense worksheet'!P312))</f>
        <v>0</v>
      </c>
      <c r="P310" s="319">
        <f>IF(ISBLANK('BudCom Expense worksheet'!Q312),"",('BudCom Expense worksheet'!Q312))</f>
        <v>0</v>
      </c>
    </row>
    <row r="311" spans="1:16" ht="14.25" thickTop="1" thickBot="1" x14ac:dyDescent="0.3">
      <c r="A311" s="249" t="s">
        <v>842</v>
      </c>
      <c r="B311" s="249"/>
      <c r="C311" s="249"/>
      <c r="D311" s="249"/>
      <c r="E311" s="295">
        <f>IF(ISBLANK('BudCom Expense worksheet'!F325),"",('BudCom Expense worksheet'!F325))</f>
        <v>501977.58</v>
      </c>
      <c r="F311" s="296">
        <f>IF(ISBLANK('BudCom Expense worksheet'!G325),"",('BudCom Expense worksheet'!G325))</f>
        <v>488993.9200000001</v>
      </c>
      <c r="G311" s="297">
        <f>IF(ISBLANK('BudCom Expense worksheet'!H325),"",('BudCom Expense worksheet'!H325))</f>
        <v>534425</v>
      </c>
      <c r="H311" s="274">
        <f>IF(ISBLANK('BudCom Expense worksheet'!I325),"",('BudCom Expense worksheet'!I325))</f>
        <v>45431.0799999999</v>
      </c>
      <c r="I311" s="275">
        <f>IF(ISBLANK('BudCom Expense worksheet'!J325),"",('BudCom Expense worksheet'!J325))</f>
        <v>0.91499072835290285</v>
      </c>
      <c r="J311" s="297">
        <f>IF(ISBLANK('BudCom Expense worksheet'!K325),"",('BudCom Expense worksheet'!K325))</f>
        <v>744569</v>
      </c>
      <c r="K311" s="297">
        <f>IF(ISBLANK('BudCom Expense worksheet'!L325),"",('BudCom Expense worksheet'!L325))</f>
        <v>725268</v>
      </c>
      <c r="L311" s="297">
        <f>IF(ISBLANK('BudCom Expense worksheet'!M325),"",('BudCom Expense worksheet'!M325))</f>
        <v>19301</v>
      </c>
      <c r="M311" s="297">
        <f>IF(ISBLANK('BudCom Expense worksheet'!N325),"",('BudCom Expense worksheet'!N325))</f>
        <v>712992</v>
      </c>
      <c r="N311" s="254" t="str">
        <f>IF(ISBLANK('BudCom Expense worksheet'!O325),"",('BudCom Expense worksheet'!O325))</f>
        <v/>
      </c>
      <c r="O311" s="297">
        <f>IF(ISBLANK('BudCom Expense worksheet'!P325),"",('BudCom Expense worksheet'!P325))</f>
        <v>12276</v>
      </c>
      <c r="P311" s="297">
        <f>IF(ISBLANK('BudCom Expense worksheet'!Q325),"",('BudCom Expense worksheet'!Q325))</f>
        <v>710260</v>
      </c>
    </row>
    <row r="312" spans="1:16" ht="13.5" hidden="1" thickBot="1" x14ac:dyDescent="0.3">
      <c r="A312" s="249"/>
      <c r="B312" s="249"/>
      <c r="C312" s="249"/>
      <c r="D312" s="249"/>
      <c r="E312" s="278" t="str">
        <f>IF(ISBLANK('BudCom Expense worksheet'!F326),"",('BudCom Expense worksheet'!F326))</f>
        <v/>
      </c>
      <c r="F312" s="279" t="str">
        <f>IF(ISBLANK('BudCom Expense worksheet'!G326),"",('BudCom Expense worksheet'!G326))</f>
        <v/>
      </c>
      <c r="G312" s="273" t="str">
        <f>IF(ISBLANK('BudCom Expense worksheet'!H326),"",('BudCom Expense worksheet'!H326))</f>
        <v/>
      </c>
      <c r="H312" s="274" t="str">
        <f>IF(ISBLANK('BudCom Expense worksheet'!I326),"",('BudCom Expense worksheet'!I326))</f>
        <v/>
      </c>
      <c r="I312" s="275" t="str">
        <f>IF(ISBLANK('BudCom Expense worksheet'!J326),"",('BudCom Expense worksheet'!J326))</f>
        <v/>
      </c>
      <c r="J312" s="273" t="str">
        <f>IF(ISBLANK('BudCom Expense worksheet'!K326),"",('BudCom Expense worksheet'!K326))</f>
        <v/>
      </c>
      <c r="K312" s="273" t="str">
        <f>IF(ISBLANK('BudCom Expense worksheet'!L326),"",('BudCom Expense worksheet'!L326))</f>
        <v/>
      </c>
      <c r="L312" s="273" t="str">
        <f>IF(ISBLANK('BudCom Expense worksheet'!M326),"",('BudCom Expense worksheet'!M326))</f>
        <v/>
      </c>
      <c r="M312" s="273" t="str">
        <f>IF(ISBLANK('BudCom Expense worksheet'!N326),"",('BudCom Expense worksheet'!N326))</f>
        <v/>
      </c>
      <c r="N312" s="254" t="str">
        <f>IF(ISBLANK('BudCom Expense worksheet'!O326),"",('BudCom Expense worksheet'!O326))</f>
        <v/>
      </c>
      <c r="O312" s="273" t="str">
        <f>IF(ISBLANK('BudCom Expense worksheet'!P326),"",('BudCom Expense worksheet'!P326))</f>
        <v/>
      </c>
      <c r="P312" s="273" t="str">
        <f>IF(ISBLANK('BudCom Expense worksheet'!Q326),"",('BudCom Expense worksheet'!Q326))</f>
        <v/>
      </c>
    </row>
    <row r="313" spans="1:16" hidden="1" x14ac:dyDescent="0.25">
      <c r="A313" s="249" t="s">
        <v>843</v>
      </c>
      <c r="B313" s="249"/>
      <c r="C313" s="249"/>
      <c r="D313" s="249"/>
      <c r="E313" s="278" t="str">
        <f>IF(ISBLANK('BudCom Expense worksheet'!F327),"",('BudCom Expense worksheet'!F327))</f>
        <v/>
      </c>
      <c r="F313" s="279" t="str">
        <f>IF(ISBLANK('BudCom Expense worksheet'!G327),"",('BudCom Expense worksheet'!G327))</f>
        <v/>
      </c>
      <c r="G313" s="273" t="str">
        <f>IF(ISBLANK('BudCom Expense worksheet'!H327),"",('BudCom Expense worksheet'!H327))</f>
        <v/>
      </c>
      <c r="H313" s="274" t="str">
        <f>IF(ISBLANK('BudCom Expense worksheet'!I327),"",('BudCom Expense worksheet'!I327))</f>
        <v/>
      </c>
      <c r="I313" s="275" t="str">
        <f>IF(ISBLANK('BudCom Expense worksheet'!J327),"",('BudCom Expense worksheet'!J327))</f>
        <v/>
      </c>
      <c r="J313" s="273" t="str">
        <f>IF(ISBLANK('BudCom Expense worksheet'!K327),"",('BudCom Expense worksheet'!K327))</f>
        <v/>
      </c>
      <c r="K313" s="273" t="str">
        <f>IF(ISBLANK('BudCom Expense worksheet'!L327),"",('BudCom Expense worksheet'!L327))</f>
        <v/>
      </c>
      <c r="L313" s="273" t="str">
        <f>IF(ISBLANK('BudCom Expense worksheet'!M327),"",('BudCom Expense worksheet'!M327))</f>
        <v/>
      </c>
      <c r="M313" s="273" t="str">
        <f>IF(ISBLANK('BudCom Expense worksheet'!N327),"",('BudCom Expense worksheet'!N327))</f>
        <v/>
      </c>
      <c r="N313" s="254" t="str">
        <f>IF(ISBLANK('BudCom Expense worksheet'!O327),"",('BudCom Expense worksheet'!O327))</f>
        <v/>
      </c>
      <c r="O313" s="273" t="str">
        <f>IF(ISBLANK('BudCom Expense worksheet'!P327),"",('BudCom Expense worksheet'!P327))</f>
        <v/>
      </c>
      <c r="P313" s="273" t="str">
        <f>IF(ISBLANK('BudCom Expense worksheet'!Q327),"",('BudCom Expense worksheet'!Q327))</f>
        <v/>
      </c>
    </row>
    <row r="314" spans="1:16" hidden="1" x14ac:dyDescent="0.25">
      <c r="A314" s="249"/>
      <c r="B314" s="249" t="s">
        <v>844</v>
      </c>
      <c r="C314" s="249"/>
      <c r="D314" s="249"/>
      <c r="E314" s="278" t="str">
        <f>IF(ISBLANK('BudCom Expense worksheet'!F328),"",('BudCom Expense worksheet'!F328))</f>
        <v/>
      </c>
      <c r="F314" s="279" t="str">
        <f>IF(ISBLANK('BudCom Expense worksheet'!G328),"",('BudCom Expense worksheet'!G328))</f>
        <v/>
      </c>
      <c r="G314" s="273" t="str">
        <f>IF(ISBLANK('BudCom Expense worksheet'!H328),"",('BudCom Expense worksheet'!H328))</f>
        <v/>
      </c>
      <c r="H314" s="274" t="str">
        <f>IF(ISBLANK('BudCom Expense worksheet'!I328),"",('BudCom Expense worksheet'!I328))</f>
        <v/>
      </c>
      <c r="I314" s="275" t="str">
        <f>IF(ISBLANK('BudCom Expense worksheet'!J328),"",('BudCom Expense worksheet'!J328))</f>
        <v/>
      </c>
      <c r="J314" s="273" t="str">
        <f>IF(ISBLANK('BudCom Expense worksheet'!K328),"",('BudCom Expense worksheet'!K328))</f>
        <v/>
      </c>
      <c r="K314" s="273" t="str">
        <f>IF(ISBLANK('BudCom Expense worksheet'!L328),"",('BudCom Expense worksheet'!L328))</f>
        <v/>
      </c>
      <c r="L314" s="273" t="str">
        <f>IF(ISBLANK('BudCom Expense worksheet'!M328),"",('BudCom Expense worksheet'!M328))</f>
        <v/>
      </c>
      <c r="M314" s="273" t="str">
        <f>IF(ISBLANK('BudCom Expense worksheet'!N328),"",('BudCom Expense worksheet'!N328))</f>
        <v/>
      </c>
      <c r="N314" s="254" t="str">
        <f>IF(ISBLANK('BudCom Expense worksheet'!O328),"",('BudCom Expense worksheet'!O328))</f>
        <v/>
      </c>
      <c r="O314" s="273" t="str">
        <f>IF(ISBLANK('BudCom Expense worksheet'!P328),"",('BudCom Expense worksheet'!P328))</f>
        <v/>
      </c>
      <c r="P314" s="273" t="str">
        <f>IF(ISBLANK('BudCom Expense worksheet'!Q328),"",('BudCom Expense worksheet'!Q328))</f>
        <v/>
      </c>
    </row>
    <row r="315" spans="1:16" hidden="1" x14ac:dyDescent="0.25">
      <c r="A315" s="249"/>
      <c r="B315" s="249"/>
      <c r="C315" s="281" t="s">
        <v>845</v>
      </c>
      <c r="D315" s="249"/>
      <c r="E315" s="289" t="str">
        <f>IF(ISBLANK('BudCom Expense worksheet'!F329),"",('BudCom Expense worksheet'!F329))</f>
        <v/>
      </c>
      <c r="F315" s="290">
        <f>IF(ISBLANK('BudCom Expense worksheet'!G329),"",('BudCom Expense worksheet'!G329))</f>
        <v>0</v>
      </c>
      <c r="G315" s="273">
        <f>IF(ISBLANK('BudCom Expense worksheet'!H329),"",('BudCom Expense worksheet'!H329))</f>
        <v>0</v>
      </c>
      <c r="H315" s="274">
        <f>IF(ISBLANK('BudCom Expense worksheet'!I329),"",('BudCom Expense worksheet'!I329))</f>
        <v>0</v>
      </c>
      <c r="I315" s="275" t="str">
        <f>IF(ISBLANK('BudCom Expense worksheet'!J329),"",('BudCom Expense worksheet'!J329))</f>
        <v>---</v>
      </c>
      <c r="J315" s="273">
        <f>IF(ISBLANK('BudCom Expense worksheet'!K329),"",('BudCom Expense worksheet'!K329))</f>
        <v>0</v>
      </c>
      <c r="K315" s="273">
        <f>IF(ISBLANK('BudCom Expense worksheet'!L329),"",('BudCom Expense worksheet'!L329))</f>
        <v>0</v>
      </c>
      <c r="L315" s="291">
        <f>IF(ISBLANK('BudCom Expense worksheet'!M329),"",('BudCom Expense worksheet'!M329))</f>
        <v>0</v>
      </c>
      <c r="M315" s="273">
        <f>IF(ISBLANK('BudCom Expense worksheet'!N329),"",('BudCom Expense worksheet'!N329))</f>
        <v>0</v>
      </c>
      <c r="N315" s="254" t="str">
        <f>IF(ISBLANK('BudCom Expense worksheet'!O329),"",('BudCom Expense worksheet'!O329))</f>
        <v/>
      </c>
      <c r="O315" s="273">
        <f>IF(ISBLANK('BudCom Expense worksheet'!P329),"",('BudCom Expense worksheet'!P329))</f>
        <v>0</v>
      </c>
      <c r="P315" s="273">
        <f>IF(ISBLANK('BudCom Expense worksheet'!Q329),"",('BudCom Expense worksheet'!Q329))</f>
        <v>0</v>
      </c>
    </row>
    <row r="316" spans="1:16" ht="13.5" hidden="1" thickBot="1" x14ac:dyDescent="0.3">
      <c r="A316" s="249"/>
      <c r="B316" s="249" t="s">
        <v>846</v>
      </c>
      <c r="C316" s="249"/>
      <c r="D316" s="249"/>
      <c r="E316" s="311">
        <f>IF(ISBLANK('BudCom Expense worksheet'!F330),"",('BudCom Expense worksheet'!F330))</f>
        <v>0</v>
      </c>
      <c r="F316" s="309">
        <f>IF(ISBLANK('BudCom Expense worksheet'!G330),"",('BudCom Expense worksheet'!G330))</f>
        <v>0</v>
      </c>
      <c r="G316" s="309">
        <f>IF(ISBLANK('BudCom Expense worksheet'!H330),"",('BudCom Expense worksheet'!H330))</f>
        <v>0</v>
      </c>
      <c r="H316" s="292">
        <f>IF(ISBLANK('BudCom Expense worksheet'!I330),"",('BudCom Expense worksheet'!I330))</f>
        <v>0</v>
      </c>
      <c r="I316" s="293" t="str">
        <f>IF(ISBLANK('BudCom Expense worksheet'!J330),"",('BudCom Expense worksheet'!J330))</f>
        <v>---</v>
      </c>
      <c r="J316" s="309">
        <f>IF(ISBLANK('BudCom Expense worksheet'!K330),"",('BudCom Expense worksheet'!K330))</f>
        <v>0</v>
      </c>
      <c r="K316" s="309">
        <f>IF(ISBLANK('BudCom Expense worksheet'!L330),"",('BudCom Expense worksheet'!L330))</f>
        <v>0</v>
      </c>
      <c r="L316" s="309">
        <f>IF(ISBLANK('BudCom Expense worksheet'!M330),"",('BudCom Expense worksheet'!M330))</f>
        <v>0</v>
      </c>
      <c r="M316" s="309">
        <f>IF(ISBLANK('BudCom Expense worksheet'!N330),"",('BudCom Expense worksheet'!N330))</f>
        <v>0</v>
      </c>
      <c r="N316" s="254" t="str">
        <f>IF(ISBLANK('BudCom Expense worksheet'!O330),"",('BudCom Expense worksheet'!O330))</f>
        <v/>
      </c>
      <c r="O316" s="309">
        <f>IF(ISBLANK('BudCom Expense worksheet'!P330),"",('BudCom Expense worksheet'!P330))</f>
        <v>0</v>
      </c>
      <c r="P316" s="309">
        <f>IF(ISBLANK('BudCom Expense worksheet'!Q330),"",('BudCom Expense worksheet'!Q330))</f>
        <v>0</v>
      </c>
    </row>
    <row r="317" spans="1:16" ht="13.5" hidden="1" thickTop="1" x14ac:dyDescent="0.25">
      <c r="A317" s="249" t="s">
        <v>847</v>
      </c>
      <c r="B317" s="249"/>
      <c r="C317" s="249"/>
      <c r="D317" s="249"/>
      <c r="E317" s="316">
        <f>IF(ISBLANK('BudCom Expense worksheet'!F331),"",('BudCom Expense worksheet'!F331))</f>
        <v>0</v>
      </c>
      <c r="F317" s="297">
        <f>IF(ISBLANK('BudCom Expense worksheet'!G331),"",('BudCom Expense worksheet'!G331))</f>
        <v>0</v>
      </c>
      <c r="G317" s="297">
        <f>IF(ISBLANK('BudCom Expense worksheet'!H331),"",('BudCom Expense worksheet'!H331))</f>
        <v>0</v>
      </c>
      <c r="H317" s="274">
        <f>IF(ISBLANK('BudCom Expense worksheet'!I331),"",('BudCom Expense worksheet'!I331))</f>
        <v>0</v>
      </c>
      <c r="I317" s="275" t="str">
        <f>IF(ISBLANK('BudCom Expense worksheet'!J331),"",('BudCom Expense worksheet'!J331))</f>
        <v>---</v>
      </c>
      <c r="J317" s="297">
        <f>IF(ISBLANK('BudCom Expense worksheet'!K331),"",('BudCom Expense worksheet'!K331))</f>
        <v>0</v>
      </c>
      <c r="K317" s="297">
        <f>IF(ISBLANK('BudCom Expense worksheet'!L331),"",('BudCom Expense worksheet'!L331))</f>
        <v>0</v>
      </c>
      <c r="L317" s="297">
        <f>IF(ISBLANK('BudCom Expense worksheet'!M331),"",('BudCom Expense worksheet'!M331))</f>
        <v>0</v>
      </c>
      <c r="M317" s="297">
        <f>IF(ISBLANK('BudCom Expense worksheet'!N331),"",('BudCom Expense worksheet'!N331))</f>
        <v>0</v>
      </c>
      <c r="N317" s="254" t="str">
        <f>IF(ISBLANK('BudCom Expense worksheet'!O331),"",('BudCom Expense worksheet'!O331))</f>
        <v/>
      </c>
      <c r="O317" s="297">
        <f>IF(ISBLANK('BudCom Expense worksheet'!P331),"",('BudCom Expense worksheet'!P331))</f>
        <v>0</v>
      </c>
      <c r="P317" s="297">
        <f>IF(ISBLANK('BudCom Expense worksheet'!Q331),"",('BudCom Expense worksheet'!Q331))</f>
        <v>0</v>
      </c>
    </row>
    <row r="318" spans="1:16" hidden="1" x14ac:dyDescent="0.25">
      <c r="A318" s="249"/>
      <c r="B318" s="249"/>
      <c r="C318" s="249"/>
      <c r="D318" s="249"/>
      <c r="E318" s="283" t="str">
        <f>IF(ISBLANK('BudCom Expense worksheet'!F332),"",('BudCom Expense worksheet'!F332))</f>
        <v/>
      </c>
      <c r="F318" s="284" t="str">
        <f>IF(ISBLANK('BudCom Expense worksheet'!G332),"",('BudCom Expense worksheet'!G332))</f>
        <v/>
      </c>
      <c r="G318" s="273" t="str">
        <f>IF(ISBLANK('BudCom Expense worksheet'!H332),"",('BudCom Expense worksheet'!H332))</f>
        <v/>
      </c>
      <c r="H318" s="274" t="str">
        <f>IF(ISBLANK('BudCom Expense worksheet'!I332),"",('BudCom Expense worksheet'!I332))</f>
        <v/>
      </c>
      <c r="I318" s="275" t="str">
        <f>IF(ISBLANK('BudCom Expense worksheet'!J332),"",('BudCom Expense worksheet'!J332))</f>
        <v/>
      </c>
      <c r="J318" s="273" t="str">
        <f>IF(ISBLANK('BudCom Expense worksheet'!K332),"",('BudCom Expense worksheet'!K332))</f>
        <v/>
      </c>
      <c r="K318" s="273" t="str">
        <f>IF(ISBLANK('BudCom Expense worksheet'!L332),"",('BudCom Expense worksheet'!L332))</f>
        <v/>
      </c>
      <c r="L318" s="273" t="str">
        <f>IF(ISBLANK('BudCom Expense worksheet'!M332),"",('BudCom Expense worksheet'!M332))</f>
        <v/>
      </c>
      <c r="M318" s="273" t="str">
        <f>IF(ISBLANK('BudCom Expense worksheet'!N332),"",('BudCom Expense worksheet'!N332))</f>
        <v/>
      </c>
      <c r="N318" s="254" t="str">
        <f>IF(ISBLANK('BudCom Expense worksheet'!O332),"",('BudCom Expense worksheet'!O332))</f>
        <v/>
      </c>
      <c r="O318" s="273" t="str">
        <f>IF(ISBLANK('BudCom Expense worksheet'!P332),"",('BudCom Expense worksheet'!P332))</f>
        <v/>
      </c>
      <c r="P318" s="273" t="str">
        <f>IF(ISBLANK('BudCom Expense worksheet'!Q332),"",('BudCom Expense worksheet'!Q332))</f>
        <v/>
      </c>
    </row>
    <row r="319" spans="1:16" hidden="1" x14ac:dyDescent="0.25">
      <c r="A319" s="249" t="s">
        <v>848</v>
      </c>
      <c r="B319" s="249"/>
      <c r="C319" s="249"/>
      <c r="D319" s="249"/>
      <c r="E319" s="283" t="str">
        <f>IF(ISBLANK('BudCom Expense worksheet'!F333),"",('BudCom Expense worksheet'!F333))</f>
        <v/>
      </c>
      <c r="F319" s="284" t="str">
        <f>IF(ISBLANK('BudCom Expense worksheet'!G333),"",('BudCom Expense worksheet'!G333))</f>
        <v/>
      </c>
      <c r="G319" s="273" t="str">
        <f>IF(ISBLANK('BudCom Expense worksheet'!H333),"",('BudCom Expense worksheet'!H333))</f>
        <v/>
      </c>
      <c r="H319" s="274" t="str">
        <f>IF(ISBLANK('BudCom Expense worksheet'!I333),"",('BudCom Expense worksheet'!I333))</f>
        <v/>
      </c>
      <c r="I319" s="275" t="str">
        <f>IF(ISBLANK('BudCom Expense worksheet'!J333),"",('BudCom Expense worksheet'!J333))</f>
        <v/>
      </c>
      <c r="J319" s="273" t="str">
        <f>IF(ISBLANK('BudCom Expense worksheet'!K333),"",('BudCom Expense worksheet'!K333))</f>
        <v/>
      </c>
      <c r="K319" s="273" t="str">
        <f>IF(ISBLANK('BudCom Expense worksheet'!L333),"",('BudCom Expense worksheet'!L333))</f>
        <v/>
      </c>
      <c r="L319" s="273" t="str">
        <f>IF(ISBLANK('BudCom Expense worksheet'!M333),"",('BudCom Expense worksheet'!M333))</f>
        <v/>
      </c>
      <c r="M319" s="273" t="str">
        <f>IF(ISBLANK('BudCom Expense worksheet'!N333),"",('BudCom Expense worksheet'!N333))</f>
        <v/>
      </c>
      <c r="N319" s="254">
        <f>IF(ISBLANK('BudCom Expense worksheet'!O333),"",('BudCom Expense worksheet'!O333))</f>
        <v>44152</v>
      </c>
      <c r="O319" s="273" t="str">
        <f>IF(ISBLANK('BudCom Expense worksheet'!P333),"",('BudCom Expense worksheet'!P333))</f>
        <v/>
      </c>
      <c r="P319" s="273" t="str">
        <f>IF(ISBLANK('BudCom Expense worksheet'!Q333),"",('BudCom Expense worksheet'!Q333))</f>
        <v/>
      </c>
    </row>
    <row r="320" spans="1:16" hidden="1" x14ac:dyDescent="0.25">
      <c r="A320" s="249"/>
      <c r="B320" s="249" t="s">
        <v>849</v>
      </c>
      <c r="C320" s="249"/>
      <c r="D320" s="249"/>
      <c r="E320" s="283" t="str">
        <f>IF(ISBLANK('BudCom Expense worksheet'!F334),"",('BudCom Expense worksheet'!F334))</f>
        <v/>
      </c>
      <c r="F320" s="284" t="str">
        <f>IF(ISBLANK('BudCom Expense worksheet'!G334),"",('BudCom Expense worksheet'!G334))</f>
        <v/>
      </c>
      <c r="G320" s="273" t="str">
        <f>IF(ISBLANK('BudCom Expense worksheet'!H334),"",('BudCom Expense worksheet'!H334))</f>
        <v/>
      </c>
      <c r="H320" s="274" t="str">
        <f>IF(ISBLANK('BudCom Expense worksheet'!I334),"",('BudCom Expense worksheet'!I334))</f>
        <v/>
      </c>
      <c r="I320" s="275" t="str">
        <f>IF(ISBLANK('BudCom Expense worksheet'!J334),"",('BudCom Expense worksheet'!J334))</f>
        <v/>
      </c>
      <c r="J320" s="273" t="str">
        <f>IF(ISBLANK('BudCom Expense worksheet'!K334),"",('BudCom Expense worksheet'!K334))</f>
        <v/>
      </c>
      <c r="K320" s="273" t="str">
        <f>IF(ISBLANK('BudCom Expense worksheet'!L334),"",('BudCom Expense worksheet'!L334))</f>
        <v/>
      </c>
      <c r="L320" s="273" t="str">
        <f>IF(ISBLANK('BudCom Expense worksheet'!M334),"",('BudCom Expense worksheet'!M334))</f>
        <v/>
      </c>
      <c r="M320" s="273" t="str">
        <f>IF(ISBLANK('BudCom Expense worksheet'!N334),"",('BudCom Expense worksheet'!N334))</f>
        <v/>
      </c>
      <c r="N320" s="254">
        <f>IF(ISBLANK('BudCom Expense worksheet'!O334),"",('BudCom Expense worksheet'!O334))</f>
        <v>44152</v>
      </c>
      <c r="O320" s="273" t="str">
        <f>IF(ISBLANK('BudCom Expense worksheet'!P334),"",('BudCom Expense worksheet'!P334))</f>
        <v/>
      </c>
      <c r="P320" s="273" t="str">
        <f>IF(ISBLANK('BudCom Expense worksheet'!Q334),"",('BudCom Expense worksheet'!Q334))</f>
        <v/>
      </c>
    </row>
    <row r="321" spans="1:16" hidden="1" x14ac:dyDescent="0.25">
      <c r="A321" s="249"/>
      <c r="B321" s="249"/>
      <c r="C321" s="281" t="s">
        <v>1176</v>
      </c>
      <c r="D321" s="298"/>
      <c r="E321" s="283">
        <f>IF(ISBLANK('BudCom Expense worksheet'!F335),"",('BudCom Expense worksheet'!F335))</f>
        <v>52248.21</v>
      </c>
      <c r="F321" s="284">
        <f>IF(ISBLANK('BudCom Expense worksheet'!G335),"",('BudCom Expense worksheet'!G335))</f>
        <v>58751.73</v>
      </c>
      <c r="G321" s="273">
        <f>IF(ISBLANK('BudCom Expense worksheet'!H335),"",('BudCom Expense worksheet'!H335))</f>
        <v>62244</v>
      </c>
      <c r="H321" s="274">
        <f>IF(ISBLANK('BudCom Expense worksheet'!I335),"",('BudCom Expense worksheet'!I335))</f>
        <v>3492.2699999999968</v>
      </c>
      <c r="I321" s="275">
        <f>IF(ISBLANK('BudCom Expense worksheet'!J335),"",('BudCom Expense worksheet'!J335))</f>
        <v>0.94389386928860619</v>
      </c>
      <c r="J321" s="273">
        <f>IF(ISBLANK('BudCom Expense worksheet'!K335),"",('BudCom Expense worksheet'!K335))</f>
        <v>75500</v>
      </c>
      <c r="K321" s="273">
        <f>IF(ISBLANK('BudCom Expense worksheet'!L335),"",('BudCom Expense worksheet'!L335))</f>
        <v>75500</v>
      </c>
      <c r="L321" s="273">
        <f>IF(ISBLANK('BudCom Expense worksheet'!M335),"",('BudCom Expense worksheet'!M335))</f>
        <v>0</v>
      </c>
      <c r="M321" s="273">
        <f>IF(ISBLANK('BudCom Expense worksheet'!N335),"",('BudCom Expense worksheet'!N335))</f>
        <v>63489</v>
      </c>
      <c r="N321" s="254">
        <f>IF(ISBLANK('BudCom Expense worksheet'!O335),"",('BudCom Expense worksheet'!O335))</f>
        <v>44152</v>
      </c>
      <c r="O321" s="273">
        <f>IF(ISBLANK('BudCom Expense worksheet'!P335),"",('BudCom Expense worksheet'!P335))</f>
        <v>12011</v>
      </c>
      <c r="P321" s="273">
        <f>IF(ISBLANK('BudCom Expense worksheet'!Q335),"",('BudCom Expense worksheet'!Q335))</f>
        <v>63489</v>
      </c>
    </row>
    <row r="322" spans="1:16" hidden="1" x14ac:dyDescent="0.25">
      <c r="A322" s="249"/>
      <c r="B322" s="249"/>
      <c r="C322" s="281" t="s">
        <v>1177</v>
      </c>
      <c r="D322" s="298"/>
      <c r="E322" s="283">
        <f>IF(ISBLANK('BudCom Expense worksheet'!F336),"",('BudCom Expense worksheet'!F336))</f>
        <v>81936.820000000007</v>
      </c>
      <c r="F322" s="284">
        <f>IF(ISBLANK('BudCom Expense worksheet'!G336),"",('BudCom Expense worksheet'!G336))</f>
        <v>102136.84</v>
      </c>
      <c r="G322" s="273">
        <f>IF(ISBLANK('BudCom Expense worksheet'!H336),"",('BudCom Expense worksheet'!H336))</f>
        <v>110144</v>
      </c>
      <c r="H322" s="274">
        <f>IF(ISBLANK('BudCom Expense worksheet'!I336),"",('BudCom Expense worksheet'!I336))</f>
        <v>8007.1600000000035</v>
      </c>
      <c r="I322" s="275">
        <f>IF(ISBLANK('BudCom Expense worksheet'!J336),"",('BudCom Expense worksheet'!J336))</f>
        <v>0.92730280360255657</v>
      </c>
      <c r="J322" s="273">
        <f>IF(ISBLANK('BudCom Expense worksheet'!K336),"",('BudCom Expense worksheet'!K336))</f>
        <v>130416</v>
      </c>
      <c r="K322" s="273">
        <f>IF(ISBLANK('BudCom Expense worksheet'!L336),"",('BudCom Expense worksheet'!L336))</f>
        <v>130416</v>
      </c>
      <c r="L322" s="273">
        <f>IF(ISBLANK('BudCom Expense worksheet'!M336),"",('BudCom Expense worksheet'!M336))</f>
        <v>0</v>
      </c>
      <c r="M322" s="273">
        <f>IF(ISBLANK('BudCom Expense worksheet'!N336),"",('BudCom Expense worksheet'!N336))</f>
        <v>112347</v>
      </c>
      <c r="N322" s="254">
        <f>IF(ISBLANK('BudCom Expense worksheet'!O336),"",('BudCom Expense worksheet'!O336))</f>
        <v>44152</v>
      </c>
      <c r="O322" s="273">
        <f>IF(ISBLANK('BudCom Expense worksheet'!P336),"",('BudCom Expense worksheet'!P336))</f>
        <v>18069</v>
      </c>
      <c r="P322" s="273">
        <f>IF(ISBLANK('BudCom Expense worksheet'!Q336),"",('BudCom Expense worksheet'!Q336))</f>
        <v>112347</v>
      </c>
    </row>
    <row r="323" spans="1:16" hidden="1" x14ac:dyDescent="0.25">
      <c r="A323" s="249"/>
      <c r="B323" s="249"/>
      <c r="C323" s="281" t="s">
        <v>850</v>
      </c>
      <c r="D323" s="298"/>
      <c r="E323" s="283">
        <f>IF(ISBLANK('BudCom Expense worksheet'!F337),"",('BudCom Expense worksheet'!F337))</f>
        <v>8524.6</v>
      </c>
      <c r="F323" s="284">
        <f>IF(ISBLANK('BudCom Expense worksheet'!G337),"",('BudCom Expense worksheet'!G337))</f>
        <v>9676.6</v>
      </c>
      <c r="G323" s="273">
        <f>IF(ISBLANK('BudCom Expense worksheet'!H337),"",('BudCom Expense worksheet'!H337))</f>
        <v>8846</v>
      </c>
      <c r="H323" s="274">
        <f>IF(ISBLANK('BudCom Expense worksheet'!I337),"",('BudCom Expense worksheet'!I337))</f>
        <v>-830.60000000000036</v>
      </c>
      <c r="I323" s="275">
        <f>IF(ISBLANK('BudCom Expense worksheet'!J337),"",('BudCom Expense worksheet'!J337))</f>
        <v>1.0938955460094959</v>
      </c>
      <c r="J323" s="273">
        <f>IF(ISBLANK('BudCom Expense worksheet'!K337),"",('BudCom Expense worksheet'!K337))</f>
        <v>9023</v>
      </c>
      <c r="K323" s="273">
        <f>IF(ISBLANK('BudCom Expense worksheet'!L337),"",('BudCom Expense worksheet'!L337))</f>
        <v>9023</v>
      </c>
      <c r="L323" s="273">
        <f>IF(ISBLANK('BudCom Expense worksheet'!M337),"",('BudCom Expense worksheet'!M337))</f>
        <v>0</v>
      </c>
      <c r="M323" s="273">
        <f>IF(ISBLANK('BudCom Expense worksheet'!N337),"",('BudCom Expense worksheet'!N337))</f>
        <v>9023</v>
      </c>
      <c r="N323" s="254">
        <f>IF(ISBLANK('BudCom Expense worksheet'!O337),"",('BudCom Expense worksheet'!O337))</f>
        <v>44152</v>
      </c>
      <c r="O323" s="273">
        <f>IF(ISBLANK('BudCom Expense worksheet'!P337),"",('BudCom Expense worksheet'!P337))</f>
        <v>0</v>
      </c>
      <c r="P323" s="273">
        <f>IF(ISBLANK('BudCom Expense worksheet'!Q337),"",('BudCom Expense worksheet'!Q337))</f>
        <v>9023</v>
      </c>
    </row>
    <row r="324" spans="1:16" hidden="1" x14ac:dyDescent="0.25">
      <c r="A324" s="249"/>
      <c r="B324" s="249"/>
      <c r="C324" s="281" t="s">
        <v>851</v>
      </c>
      <c r="D324" s="298"/>
      <c r="E324" s="283">
        <f>IF(ISBLANK('BudCom Expense worksheet'!F338),"",('BudCom Expense worksheet'!F338))</f>
        <v>213.28</v>
      </c>
      <c r="F324" s="284">
        <f>IF(ISBLANK('BudCom Expense worksheet'!G338),"",('BudCom Expense worksheet'!G338))</f>
        <v>3280</v>
      </c>
      <c r="G324" s="273">
        <f>IF(ISBLANK('BudCom Expense worksheet'!H338),"",('BudCom Expense worksheet'!H338))</f>
        <v>4269</v>
      </c>
      <c r="H324" s="274">
        <f>IF(ISBLANK('BudCom Expense worksheet'!I338),"",('BudCom Expense worksheet'!I338))</f>
        <v>989</v>
      </c>
      <c r="I324" s="275">
        <f>IF(ISBLANK('BudCom Expense worksheet'!J338),"",('BudCom Expense worksheet'!J338))</f>
        <v>0.76832981962988989</v>
      </c>
      <c r="J324" s="273">
        <f>IF(ISBLANK('BudCom Expense worksheet'!K338),"",('BudCom Expense worksheet'!K338))</f>
        <v>4354</v>
      </c>
      <c r="K324" s="273">
        <f>IF(ISBLANK('BudCom Expense worksheet'!L338),"",('BudCom Expense worksheet'!L338))</f>
        <v>4354</v>
      </c>
      <c r="L324" s="273">
        <f>IF(ISBLANK('BudCom Expense worksheet'!M338),"",('BudCom Expense worksheet'!M338))</f>
        <v>0</v>
      </c>
      <c r="M324" s="273">
        <f>IF(ISBLANK('BudCom Expense worksheet'!N338),"",('BudCom Expense worksheet'!N338))</f>
        <v>4354</v>
      </c>
      <c r="N324" s="254">
        <f>IF(ISBLANK('BudCom Expense worksheet'!O338),"",('BudCom Expense worksheet'!O338))</f>
        <v>44152</v>
      </c>
      <c r="O324" s="273">
        <f>IF(ISBLANK('BudCom Expense worksheet'!P338),"",('BudCom Expense worksheet'!P338))</f>
        <v>0</v>
      </c>
      <c r="P324" s="273">
        <f>IF(ISBLANK('BudCom Expense worksheet'!Q338),"",('BudCom Expense worksheet'!Q338))</f>
        <v>4354</v>
      </c>
    </row>
    <row r="325" spans="1:16" hidden="1" x14ac:dyDescent="0.25">
      <c r="A325" s="249"/>
      <c r="B325" s="249"/>
      <c r="C325" s="281" t="s">
        <v>852</v>
      </c>
      <c r="D325" s="298"/>
      <c r="E325" s="283">
        <f>IF(ISBLANK('BudCom Expense worksheet'!F339),"",('BudCom Expense worksheet'!F339))</f>
        <v>82481.740000000005</v>
      </c>
      <c r="F325" s="284">
        <f>IF(ISBLANK('BudCom Expense worksheet'!G339),"",('BudCom Expense worksheet'!G339))</f>
        <v>93734.6</v>
      </c>
      <c r="G325" s="273">
        <f>IF(ISBLANK('BudCom Expense worksheet'!H339),"",('BudCom Expense worksheet'!H339))</f>
        <v>95102</v>
      </c>
      <c r="H325" s="274">
        <f>IF(ISBLANK('BudCom Expense worksheet'!I339),"",('BudCom Expense worksheet'!I339))</f>
        <v>1367.3999999999942</v>
      </c>
      <c r="I325" s="275">
        <f>IF(ISBLANK('BudCom Expense worksheet'!J339),"",('BudCom Expense worksheet'!J339))</f>
        <v>0.98562175348573122</v>
      </c>
      <c r="J325" s="273">
        <f>IF(ISBLANK('BudCom Expense worksheet'!K339),"",('BudCom Expense worksheet'!K339))</f>
        <v>96974</v>
      </c>
      <c r="K325" s="273">
        <f>IF(ISBLANK('BudCom Expense worksheet'!L339),"",('BudCom Expense worksheet'!L339))</f>
        <v>96974</v>
      </c>
      <c r="L325" s="273">
        <f>IF(ISBLANK('BudCom Expense worksheet'!M339),"",('BudCom Expense worksheet'!M339))</f>
        <v>0</v>
      </c>
      <c r="M325" s="273">
        <f>IF(ISBLANK('BudCom Expense worksheet'!N339),"",('BudCom Expense worksheet'!N339))</f>
        <v>97004</v>
      </c>
      <c r="N325" s="254">
        <f>IF(ISBLANK('BudCom Expense worksheet'!O339),"",('BudCom Expense worksheet'!O339))</f>
        <v>44152</v>
      </c>
      <c r="O325" s="273">
        <f>IF(ISBLANK('BudCom Expense worksheet'!P339),"",('BudCom Expense worksheet'!P339))</f>
        <v>-30</v>
      </c>
      <c r="P325" s="273">
        <f>IF(ISBLANK('BudCom Expense worksheet'!Q339),"",('BudCom Expense worksheet'!Q339))</f>
        <v>97004</v>
      </c>
    </row>
    <row r="326" spans="1:16" hidden="1" x14ac:dyDescent="0.25">
      <c r="A326" s="249"/>
      <c r="B326" s="249"/>
      <c r="C326" s="281" t="s">
        <v>853</v>
      </c>
      <c r="D326" s="298"/>
      <c r="E326" s="283">
        <f>IF(ISBLANK('BudCom Expense worksheet'!F340),"",('BudCom Expense worksheet'!F340))</f>
        <v>41907.919999999998</v>
      </c>
      <c r="F326" s="284">
        <f>IF(ISBLANK('BudCom Expense worksheet'!G340),"",('BudCom Expense worksheet'!G340))</f>
        <v>44125.84</v>
      </c>
      <c r="G326" s="273">
        <f>IF(ISBLANK('BudCom Expense worksheet'!H340),"",('BudCom Expense worksheet'!H340))</f>
        <v>41801</v>
      </c>
      <c r="H326" s="274">
        <f>IF(ISBLANK('BudCom Expense worksheet'!I340),"",('BudCom Expense worksheet'!I340))</f>
        <v>-2324.8399999999965</v>
      </c>
      <c r="I326" s="275">
        <f>IF(ISBLANK('BudCom Expense worksheet'!J340),"",('BudCom Expense worksheet'!J340))</f>
        <v>1.0556168512715005</v>
      </c>
      <c r="J326" s="273">
        <f>IF(ISBLANK('BudCom Expense worksheet'!K340),"",('BudCom Expense worksheet'!K340))</f>
        <v>52416</v>
      </c>
      <c r="K326" s="273">
        <f>IF(ISBLANK('BudCom Expense worksheet'!L340),"",('BudCom Expense worksheet'!L340))</f>
        <v>52416</v>
      </c>
      <c r="L326" s="273">
        <f>IF(ISBLANK('BudCom Expense worksheet'!M340),"",('BudCom Expense worksheet'!M340))</f>
        <v>0</v>
      </c>
      <c r="M326" s="273">
        <f>IF(ISBLANK('BudCom Expense worksheet'!N340),"",('BudCom Expense worksheet'!N340))</f>
        <v>42637</v>
      </c>
      <c r="N326" s="254">
        <f>IF(ISBLANK('BudCom Expense worksheet'!O340),"",('BudCom Expense worksheet'!O340))</f>
        <v>44152</v>
      </c>
      <c r="O326" s="273">
        <f>IF(ISBLANK('BudCom Expense worksheet'!P340),"",('BudCom Expense worksheet'!P340))</f>
        <v>9779</v>
      </c>
      <c r="P326" s="273">
        <f>IF(ISBLANK('BudCom Expense worksheet'!Q340),"",('BudCom Expense worksheet'!Q340))</f>
        <v>42637</v>
      </c>
    </row>
    <row r="327" spans="1:16" hidden="1" x14ac:dyDescent="0.25">
      <c r="A327" s="249"/>
      <c r="B327" s="249"/>
      <c r="C327" s="281" t="s">
        <v>854</v>
      </c>
      <c r="D327" s="298"/>
      <c r="E327" s="283">
        <f>IF(ISBLANK('BudCom Expense worksheet'!F341),"",('BudCom Expense worksheet'!F341))</f>
        <v>0</v>
      </c>
      <c r="F327" s="284">
        <f>IF(ISBLANK('BudCom Expense worksheet'!G341),"",('BudCom Expense worksheet'!G341))</f>
        <v>0</v>
      </c>
      <c r="G327" s="273">
        <f>IF(ISBLANK('BudCom Expense worksheet'!H341),"",('BudCom Expense worksheet'!H341))</f>
        <v>0</v>
      </c>
      <c r="H327" s="274">
        <f>IF(ISBLANK('BudCom Expense worksheet'!I341),"",('BudCom Expense worksheet'!I341))</f>
        <v>0</v>
      </c>
      <c r="I327" s="275" t="str">
        <f>IF(ISBLANK('BudCom Expense worksheet'!J341),"",('BudCom Expense worksheet'!J341))</f>
        <v>---</v>
      </c>
      <c r="J327" s="273">
        <f>IF(ISBLANK('BudCom Expense worksheet'!K341),"",('BudCom Expense worksheet'!K341))</f>
        <v>0</v>
      </c>
      <c r="K327" s="273">
        <f>IF(ISBLANK('BudCom Expense worksheet'!L341),"",('BudCom Expense worksheet'!L341))</f>
        <v>0</v>
      </c>
      <c r="L327" s="273">
        <f>IF(ISBLANK('BudCom Expense worksheet'!M341),"",('BudCom Expense worksheet'!M341))</f>
        <v>0</v>
      </c>
      <c r="M327" s="273">
        <f>IF(ISBLANK('BudCom Expense worksheet'!N341),"",('BudCom Expense worksheet'!N341))</f>
        <v>0</v>
      </c>
      <c r="N327" s="254">
        <f>IF(ISBLANK('BudCom Expense worksheet'!O341),"",('BudCom Expense worksheet'!O341))</f>
        <v>44152</v>
      </c>
      <c r="O327" s="273">
        <f>IF(ISBLANK('BudCom Expense worksheet'!P341),"",('BudCom Expense worksheet'!P341))</f>
        <v>0</v>
      </c>
      <c r="P327" s="273">
        <f>IF(ISBLANK('BudCom Expense worksheet'!Q341),"",('BudCom Expense worksheet'!Q341))</f>
        <v>0</v>
      </c>
    </row>
    <row r="328" spans="1:16" hidden="1" x14ac:dyDescent="0.25">
      <c r="A328" s="249"/>
      <c r="B328" s="249"/>
      <c r="C328" s="281" t="s">
        <v>855</v>
      </c>
      <c r="D328" s="298"/>
      <c r="E328" s="283">
        <f>IF(ISBLANK('BudCom Expense worksheet'!F342),"",('BudCom Expense worksheet'!F342))</f>
        <v>0</v>
      </c>
      <c r="F328" s="284">
        <f>IF(ISBLANK('BudCom Expense worksheet'!G342),"",('BudCom Expense worksheet'!G342))</f>
        <v>0</v>
      </c>
      <c r="G328" s="273">
        <f>IF(ISBLANK('BudCom Expense worksheet'!H342),"",('BudCom Expense worksheet'!H342))</f>
        <v>0</v>
      </c>
      <c r="H328" s="274">
        <f>IF(ISBLANK('BudCom Expense worksheet'!I342),"",('BudCom Expense worksheet'!I342))</f>
        <v>0</v>
      </c>
      <c r="I328" s="275" t="str">
        <f>IF(ISBLANK('BudCom Expense worksheet'!J342),"",('BudCom Expense worksheet'!J342))</f>
        <v>---</v>
      </c>
      <c r="J328" s="273">
        <f>IF(ISBLANK('BudCom Expense worksheet'!K342),"",('BudCom Expense worksheet'!K342))</f>
        <v>0</v>
      </c>
      <c r="K328" s="273">
        <f>IF(ISBLANK('BudCom Expense worksheet'!L342),"",('BudCom Expense worksheet'!L342))</f>
        <v>0</v>
      </c>
      <c r="L328" s="273">
        <f>IF(ISBLANK('BudCom Expense worksheet'!M342),"",('BudCom Expense worksheet'!M342))</f>
        <v>0</v>
      </c>
      <c r="M328" s="273">
        <f>IF(ISBLANK('BudCom Expense worksheet'!N342),"",('BudCom Expense worksheet'!N342))</f>
        <v>0</v>
      </c>
      <c r="N328" s="254">
        <f>IF(ISBLANK('BudCom Expense worksheet'!O342),"",('BudCom Expense worksheet'!O342))</f>
        <v>44152</v>
      </c>
      <c r="O328" s="273">
        <f>IF(ISBLANK('BudCom Expense worksheet'!P342),"",('BudCom Expense worksheet'!P342))</f>
        <v>0</v>
      </c>
      <c r="P328" s="273">
        <f>IF(ISBLANK('BudCom Expense worksheet'!Q342),"",('BudCom Expense worksheet'!Q342))</f>
        <v>0</v>
      </c>
    </row>
    <row r="329" spans="1:16" hidden="1" x14ac:dyDescent="0.25">
      <c r="A329" s="249"/>
      <c r="B329" s="249"/>
      <c r="C329" s="281" t="s">
        <v>856</v>
      </c>
      <c r="D329" s="249"/>
      <c r="E329" s="283">
        <f>IF(ISBLANK('BudCom Expense worksheet'!F343),"",('BudCom Expense worksheet'!F343))</f>
        <v>36.299999999999997</v>
      </c>
      <c r="F329" s="284">
        <f>IF(ISBLANK('BudCom Expense worksheet'!G343),"",('BudCom Expense worksheet'!G343))</f>
        <v>102.2</v>
      </c>
      <c r="G329" s="273">
        <f>IF(ISBLANK('BudCom Expense worksheet'!H343),"",('BudCom Expense worksheet'!H343))</f>
        <v>600</v>
      </c>
      <c r="H329" s="274">
        <f>IF(ISBLANK('BudCom Expense worksheet'!I343),"",('BudCom Expense worksheet'!I343))</f>
        <v>497.8</v>
      </c>
      <c r="I329" s="275">
        <f>IF(ISBLANK('BudCom Expense worksheet'!J343),"",('BudCom Expense worksheet'!J343))</f>
        <v>0.17033333333333334</v>
      </c>
      <c r="J329" s="273">
        <f>IF(ISBLANK('BudCom Expense worksheet'!K343),"",('BudCom Expense worksheet'!K343))</f>
        <v>2000</v>
      </c>
      <c r="K329" s="273">
        <f>IF(ISBLANK('BudCom Expense worksheet'!L343),"",('BudCom Expense worksheet'!L343))</f>
        <v>2000</v>
      </c>
      <c r="L329" s="273">
        <f>IF(ISBLANK('BudCom Expense worksheet'!M343),"",('BudCom Expense worksheet'!M343))</f>
        <v>0</v>
      </c>
      <c r="M329" s="273">
        <f>IF(ISBLANK('BudCom Expense worksheet'!N343),"",('BudCom Expense worksheet'!N343))</f>
        <v>2000</v>
      </c>
      <c r="N329" s="254">
        <f>IF(ISBLANK('BudCom Expense worksheet'!O343),"",('BudCom Expense worksheet'!O343))</f>
        <v>44152</v>
      </c>
      <c r="O329" s="273">
        <f>IF(ISBLANK('BudCom Expense worksheet'!P343),"",('BudCom Expense worksheet'!P343))</f>
        <v>0</v>
      </c>
      <c r="P329" s="273">
        <f>IF(ISBLANK('BudCom Expense worksheet'!Q343),"",('BudCom Expense worksheet'!Q343))</f>
        <v>600</v>
      </c>
    </row>
    <row r="330" spans="1:16" hidden="1" x14ac:dyDescent="0.25">
      <c r="A330" s="249"/>
      <c r="B330" s="249"/>
      <c r="C330" s="281" t="s">
        <v>857</v>
      </c>
      <c r="D330" s="249"/>
      <c r="E330" s="283">
        <f>IF(ISBLANK('BudCom Expense worksheet'!F344),"",('BudCom Expense worksheet'!F344))</f>
        <v>1750</v>
      </c>
      <c r="F330" s="284">
        <f>IF(ISBLANK('BudCom Expense worksheet'!G344),"",('BudCom Expense worksheet'!G344))</f>
        <v>14978.26</v>
      </c>
      <c r="G330" s="273">
        <f>IF(ISBLANK('BudCom Expense worksheet'!H344),"",('BudCom Expense worksheet'!H344))</f>
        <v>10113</v>
      </c>
      <c r="H330" s="274">
        <f>IF(ISBLANK('BudCom Expense worksheet'!I344),"",('BudCom Expense worksheet'!I344))</f>
        <v>-4865.26</v>
      </c>
      <c r="I330" s="275">
        <f>IF(ISBLANK('BudCom Expense worksheet'!J344),"",('BudCom Expense worksheet'!J344))</f>
        <v>1.4810896865420746</v>
      </c>
      <c r="J330" s="273">
        <f>IF(ISBLANK('BudCom Expense worksheet'!K344),"",('BudCom Expense worksheet'!K344))</f>
        <v>10113</v>
      </c>
      <c r="K330" s="273">
        <f>IF(ISBLANK('BudCom Expense worksheet'!L344),"",('BudCom Expense worksheet'!L344))</f>
        <v>10113</v>
      </c>
      <c r="L330" s="273">
        <f>IF(ISBLANK('BudCom Expense worksheet'!M344),"",('BudCom Expense worksheet'!M344))</f>
        <v>0</v>
      </c>
      <c r="M330" s="273">
        <f>IF(ISBLANK('BudCom Expense worksheet'!N344),"",('BudCom Expense worksheet'!N344))</f>
        <v>10113</v>
      </c>
      <c r="N330" s="254">
        <f>IF(ISBLANK('BudCom Expense worksheet'!O344),"",('BudCom Expense worksheet'!O344))</f>
        <v>44152</v>
      </c>
      <c r="O330" s="273">
        <f>IF(ISBLANK('BudCom Expense worksheet'!P344),"",('BudCom Expense worksheet'!P344))</f>
        <v>0</v>
      </c>
      <c r="P330" s="273">
        <f>IF(ISBLANK('BudCom Expense worksheet'!Q344),"",('BudCom Expense worksheet'!Q344))</f>
        <v>10113</v>
      </c>
    </row>
    <row r="331" spans="1:16" hidden="1" x14ac:dyDescent="0.25">
      <c r="A331" s="249"/>
      <c r="B331" s="249"/>
      <c r="C331" s="281" t="s">
        <v>858</v>
      </c>
      <c r="D331" s="249"/>
      <c r="E331" s="283">
        <f>IF(ISBLANK('BudCom Expense worksheet'!F345),"",('BudCom Expense worksheet'!F345))</f>
        <v>36392.25</v>
      </c>
      <c r="F331" s="284">
        <f>IF(ISBLANK('BudCom Expense worksheet'!G345),"",('BudCom Expense worksheet'!G345))</f>
        <v>11995.61</v>
      </c>
      <c r="G331" s="273">
        <f>IF(ISBLANK('BudCom Expense worksheet'!H345),"",('BudCom Expense worksheet'!H345))</f>
        <v>6300</v>
      </c>
      <c r="H331" s="274">
        <f>IF(ISBLANK('BudCom Expense worksheet'!I345),"",('BudCom Expense worksheet'!I345))</f>
        <v>-5695.6100000000006</v>
      </c>
      <c r="I331" s="275">
        <f>IF(ISBLANK('BudCom Expense worksheet'!J345),"",('BudCom Expense worksheet'!J345))</f>
        <v>1.9040650793650795</v>
      </c>
      <c r="J331" s="273">
        <f>IF(ISBLANK('BudCom Expense worksheet'!K345),"",('BudCom Expense worksheet'!K345))</f>
        <v>6300</v>
      </c>
      <c r="K331" s="273">
        <f>IF(ISBLANK('BudCom Expense worksheet'!L345),"",('BudCom Expense worksheet'!L345))</f>
        <v>6300</v>
      </c>
      <c r="L331" s="273">
        <f>IF(ISBLANK('BudCom Expense worksheet'!M345),"",('BudCom Expense worksheet'!M345))</f>
        <v>0</v>
      </c>
      <c r="M331" s="273">
        <f>IF(ISBLANK('BudCom Expense worksheet'!N345),"",('BudCom Expense worksheet'!N345))</f>
        <v>6300</v>
      </c>
      <c r="N331" s="254">
        <f>IF(ISBLANK('BudCom Expense worksheet'!O345),"",('BudCom Expense worksheet'!O345))</f>
        <v>44152</v>
      </c>
      <c r="O331" s="273">
        <f>IF(ISBLANK('BudCom Expense worksheet'!P345),"",('BudCom Expense worksheet'!P345))</f>
        <v>0</v>
      </c>
      <c r="P331" s="273">
        <f>IF(ISBLANK('BudCom Expense worksheet'!Q345),"",('BudCom Expense worksheet'!Q345))</f>
        <v>6300</v>
      </c>
    </row>
    <row r="332" spans="1:16" hidden="1" x14ac:dyDescent="0.25">
      <c r="A332" s="249"/>
      <c r="B332" s="249"/>
      <c r="C332" s="281" t="s">
        <v>859</v>
      </c>
      <c r="D332" s="249"/>
      <c r="E332" s="283">
        <f>IF(ISBLANK('BudCom Expense worksheet'!F346),"",('BudCom Expense worksheet'!F346))</f>
        <v>2495.86</v>
      </c>
      <c r="F332" s="284">
        <f>IF(ISBLANK('BudCom Expense worksheet'!G346),"",('BudCom Expense worksheet'!G346))</f>
        <v>5650.24</v>
      </c>
      <c r="G332" s="273">
        <f>IF(ISBLANK('BudCom Expense worksheet'!H346),"",('BudCom Expense worksheet'!H346))</f>
        <v>4850</v>
      </c>
      <c r="H332" s="274">
        <f>IF(ISBLANK('BudCom Expense worksheet'!I346),"",('BudCom Expense worksheet'!I346))</f>
        <v>-800.23999999999978</v>
      </c>
      <c r="I332" s="275">
        <f>IF(ISBLANK('BudCom Expense worksheet'!J346),"",('BudCom Expense worksheet'!J346))</f>
        <v>1.1649979381443298</v>
      </c>
      <c r="J332" s="273">
        <f>IF(ISBLANK('BudCom Expense worksheet'!K346),"",('BudCom Expense worksheet'!K346))</f>
        <v>6000</v>
      </c>
      <c r="K332" s="273">
        <f>IF(ISBLANK('BudCom Expense worksheet'!L346),"",('BudCom Expense worksheet'!L346))</f>
        <v>6000</v>
      </c>
      <c r="L332" s="273">
        <f>IF(ISBLANK('BudCom Expense worksheet'!M346),"",('BudCom Expense worksheet'!M346))</f>
        <v>0</v>
      </c>
      <c r="M332" s="273">
        <f>IF(ISBLANK('BudCom Expense worksheet'!N346),"",('BudCom Expense worksheet'!N346))</f>
        <v>6000</v>
      </c>
      <c r="N332" s="254">
        <f>IF(ISBLANK('BudCom Expense worksheet'!O346),"",('BudCom Expense worksheet'!O346))</f>
        <v>44152</v>
      </c>
      <c r="O332" s="273">
        <f>IF(ISBLANK('BudCom Expense worksheet'!P346),"",('BudCom Expense worksheet'!P346))</f>
        <v>0</v>
      </c>
      <c r="P332" s="273">
        <f>IF(ISBLANK('BudCom Expense worksheet'!Q346),"",('BudCom Expense worksheet'!Q346))</f>
        <v>4850</v>
      </c>
    </row>
    <row r="333" spans="1:16" hidden="1" x14ac:dyDescent="0.25">
      <c r="A333" s="249"/>
      <c r="B333" s="249"/>
      <c r="C333" s="281" t="s">
        <v>860</v>
      </c>
      <c r="D333" s="249"/>
      <c r="E333" s="283">
        <f>IF(ISBLANK('BudCom Expense worksheet'!F347),"",('BudCom Expense worksheet'!F347))</f>
        <v>784.99</v>
      </c>
      <c r="F333" s="284">
        <f>IF(ISBLANK('BudCom Expense worksheet'!G347),"",('BudCom Expense worksheet'!G347))</f>
        <v>39.99</v>
      </c>
      <c r="G333" s="273">
        <f>IF(ISBLANK('BudCom Expense worksheet'!H347),"",('BudCom Expense worksheet'!H347))</f>
        <v>710</v>
      </c>
      <c r="H333" s="274">
        <f>IF(ISBLANK('BudCom Expense worksheet'!I347),"",('BudCom Expense worksheet'!I347))</f>
        <v>670.01</v>
      </c>
      <c r="I333" s="275">
        <f>IF(ISBLANK('BudCom Expense worksheet'!J347),"",('BudCom Expense worksheet'!J347))</f>
        <v>5.6323943661971833E-2</v>
      </c>
      <c r="J333" s="273">
        <f>IF(ISBLANK('BudCom Expense worksheet'!K347),"",('BudCom Expense worksheet'!K347))</f>
        <v>710</v>
      </c>
      <c r="K333" s="273">
        <f>IF(ISBLANK('BudCom Expense worksheet'!L347),"",('BudCom Expense worksheet'!L347))</f>
        <v>710</v>
      </c>
      <c r="L333" s="273">
        <f>IF(ISBLANK('BudCom Expense worksheet'!M347),"",('BudCom Expense worksheet'!M347))</f>
        <v>0</v>
      </c>
      <c r="M333" s="273">
        <f>IF(ISBLANK('BudCom Expense worksheet'!N347),"",('BudCom Expense worksheet'!N347))</f>
        <v>710</v>
      </c>
      <c r="N333" s="254">
        <f>IF(ISBLANK('BudCom Expense worksheet'!O347),"",('BudCom Expense worksheet'!O347))</f>
        <v>44152</v>
      </c>
      <c r="O333" s="273">
        <f>IF(ISBLANK('BudCom Expense worksheet'!P347),"",('BudCom Expense worksheet'!P347))</f>
        <v>0</v>
      </c>
      <c r="P333" s="273">
        <f>IF(ISBLANK('BudCom Expense worksheet'!Q347),"",('BudCom Expense worksheet'!Q347))</f>
        <v>710</v>
      </c>
    </row>
    <row r="334" spans="1:16" hidden="1" x14ac:dyDescent="0.25">
      <c r="A334" s="249"/>
      <c r="B334" s="249"/>
      <c r="C334" s="281" t="s">
        <v>861</v>
      </c>
      <c r="D334" s="249"/>
      <c r="E334" s="283">
        <f>IF(ISBLANK('BudCom Expense worksheet'!F348),"",('BudCom Expense worksheet'!F348))</f>
        <v>7054.68</v>
      </c>
      <c r="F334" s="284">
        <f>IF(ISBLANK('BudCom Expense worksheet'!G348),"",('BudCom Expense worksheet'!G348))</f>
        <v>7050.33</v>
      </c>
      <c r="G334" s="273">
        <f>IF(ISBLANK('BudCom Expense worksheet'!H348),"",('BudCom Expense worksheet'!H348))</f>
        <v>7200</v>
      </c>
      <c r="H334" s="274">
        <f>IF(ISBLANK('BudCom Expense worksheet'!I348),"",('BudCom Expense worksheet'!I348))</f>
        <v>149.67000000000007</v>
      </c>
      <c r="I334" s="275">
        <f>IF(ISBLANK('BudCom Expense worksheet'!J348),"",('BudCom Expense worksheet'!J348))</f>
        <v>0.97921250000000004</v>
      </c>
      <c r="J334" s="273">
        <f>IF(ISBLANK('BudCom Expense worksheet'!K348),"",('BudCom Expense worksheet'!K348))</f>
        <v>7200</v>
      </c>
      <c r="K334" s="273">
        <f>IF(ISBLANK('BudCom Expense worksheet'!L348),"",('BudCom Expense worksheet'!L348))</f>
        <v>7200</v>
      </c>
      <c r="L334" s="273">
        <f>IF(ISBLANK('BudCom Expense worksheet'!M348),"",('BudCom Expense worksheet'!M348))</f>
        <v>0</v>
      </c>
      <c r="M334" s="273">
        <f>IF(ISBLANK('BudCom Expense worksheet'!N348),"",('BudCom Expense worksheet'!N348))</f>
        <v>7200</v>
      </c>
      <c r="N334" s="254">
        <f>IF(ISBLANK('BudCom Expense worksheet'!O348),"",('BudCom Expense worksheet'!O348))</f>
        <v>44152</v>
      </c>
      <c r="O334" s="273">
        <f>IF(ISBLANK('BudCom Expense worksheet'!P348),"",('BudCom Expense worksheet'!P348))</f>
        <v>0</v>
      </c>
      <c r="P334" s="273">
        <f>IF(ISBLANK('BudCom Expense worksheet'!Q348),"",('BudCom Expense worksheet'!Q348))</f>
        <v>7200</v>
      </c>
    </row>
    <row r="335" spans="1:16" hidden="1" x14ac:dyDescent="0.25">
      <c r="A335" s="249"/>
      <c r="B335" s="249"/>
      <c r="C335" s="281" t="s">
        <v>862</v>
      </c>
      <c r="D335" s="249"/>
      <c r="E335" s="283">
        <f>IF(ISBLANK('BudCom Expense worksheet'!F349),"",('BudCom Expense worksheet'!F349))</f>
        <v>2758.98</v>
      </c>
      <c r="F335" s="284">
        <f>IF(ISBLANK('BudCom Expense worksheet'!G349),"",('BudCom Expense worksheet'!G349))</f>
        <v>1451.7</v>
      </c>
      <c r="G335" s="273">
        <f>IF(ISBLANK('BudCom Expense worksheet'!H349),"",('BudCom Expense worksheet'!H349))</f>
        <v>3125</v>
      </c>
      <c r="H335" s="274">
        <f>IF(ISBLANK('BudCom Expense worksheet'!I349),"",('BudCom Expense worksheet'!I349))</f>
        <v>1673.3</v>
      </c>
      <c r="I335" s="275">
        <f>IF(ISBLANK('BudCom Expense worksheet'!J349),"",('BudCom Expense worksheet'!J349))</f>
        <v>0.46454400000000001</v>
      </c>
      <c r="J335" s="273">
        <f>IF(ISBLANK('BudCom Expense worksheet'!K349),"",('BudCom Expense worksheet'!K349))</f>
        <v>3125</v>
      </c>
      <c r="K335" s="273">
        <f>IF(ISBLANK('BudCom Expense worksheet'!L349),"",('BudCom Expense worksheet'!L349))</f>
        <v>3125</v>
      </c>
      <c r="L335" s="273">
        <f>IF(ISBLANK('BudCom Expense worksheet'!M349),"",('BudCom Expense worksheet'!M349))</f>
        <v>0</v>
      </c>
      <c r="M335" s="273">
        <f>IF(ISBLANK('BudCom Expense worksheet'!N349),"",('BudCom Expense worksheet'!N349))</f>
        <v>3125</v>
      </c>
      <c r="N335" s="254">
        <f>IF(ISBLANK('BudCom Expense worksheet'!O349),"",('BudCom Expense worksheet'!O349))</f>
        <v>44152</v>
      </c>
      <c r="O335" s="273">
        <f>IF(ISBLANK('BudCom Expense worksheet'!P349),"",('BudCom Expense worksheet'!P349))</f>
        <v>0</v>
      </c>
      <c r="P335" s="273">
        <f>IF(ISBLANK('BudCom Expense worksheet'!Q349),"",('BudCom Expense worksheet'!Q349))</f>
        <v>3125</v>
      </c>
    </row>
    <row r="336" spans="1:16" hidden="1" x14ac:dyDescent="0.25">
      <c r="A336" s="249"/>
      <c r="B336" s="249"/>
      <c r="C336" s="281" t="s">
        <v>863</v>
      </c>
      <c r="D336" s="249"/>
      <c r="E336" s="283">
        <f>IF(ISBLANK('BudCom Expense worksheet'!F350),"",('BudCom Expense worksheet'!F350))</f>
        <v>728.87</v>
      </c>
      <c r="F336" s="284">
        <f>IF(ISBLANK('BudCom Expense worksheet'!G350),"",('BudCom Expense worksheet'!G350))</f>
        <v>0</v>
      </c>
      <c r="G336" s="273">
        <f>IF(ISBLANK('BudCom Expense worksheet'!H350),"",('BudCom Expense worksheet'!H350))</f>
        <v>1200</v>
      </c>
      <c r="H336" s="274">
        <f>IF(ISBLANK('BudCom Expense worksheet'!I350),"",('BudCom Expense worksheet'!I350))</f>
        <v>1200</v>
      </c>
      <c r="I336" s="275">
        <f>IF(ISBLANK('BudCom Expense worksheet'!J350),"",('BudCom Expense worksheet'!J350))</f>
        <v>0</v>
      </c>
      <c r="J336" s="273">
        <f>IF(ISBLANK('BudCom Expense worksheet'!K350),"",('BudCom Expense worksheet'!K350))</f>
        <v>1200</v>
      </c>
      <c r="K336" s="273">
        <f>IF(ISBLANK('BudCom Expense worksheet'!L350),"",('BudCom Expense worksheet'!L350))</f>
        <v>1200</v>
      </c>
      <c r="L336" s="273">
        <f>IF(ISBLANK('BudCom Expense worksheet'!M350),"",('BudCom Expense worksheet'!M350))</f>
        <v>0</v>
      </c>
      <c r="M336" s="273">
        <f>IF(ISBLANK('BudCom Expense worksheet'!N350),"",('BudCom Expense worksheet'!N350))</f>
        <v>1200</v>
      </c>
      <c r="N336" s="254">
        <f>IF(ISBLANK('BudCom Expense worksheet'!O350),"",('BudCom Expense worksheet'!O350))</f>
        <v>44152</v>
      </c>
      <c r="O336" s="273">
        <f>IF(ISBLANK('BudCom Expense worksheet'!P350),"",('BudCom Expense worksheet'!P350))</f>
        <v>0</v>
      </c>
      <c r="P336" s="273">
        <f>IF(ISBLANK('BudCom Expense worksheet'!Q350),"",('BudCom Expense worksheet'!Q350))</f>
        <v>1200</v>
      </c>
    </row>
    <row r="337" spans="1:16" hidden="1" x14ac:dyDescent="0.25">
      <c r="A337" s="249"/>
      <c r="B337" s="249"/>
      <c r="C337" s="281" t="s">
        <v>864</v>
      </c>
      <c r="D337" s="249"/>
      <c r="E337" s="283">
        <f>IF(ISBLANK('BudCom Expense worksheet'!F351),"",('BudCom Expense worksheet'!F351))</f>
        <v>163.76</v>
      </c>
      <c r="F337" s="284">
        <f>IF(ISBLANK('BudCom Expense worksheet'!G351),"",('BudCom Expense worksheet'!G351))</f>
        <v>64</v>
      </c>
      <c r="G337" s="273">
        <f>IF(ISBLANK('BudCom Expense worksheet'!H351),"",('BudCom Expense worksheet'!H351))</f>
        <v>125</v>
      </c>
      <c r="H337" s="274">
        <f>IF(ISBLANK('BudCom Expense worksheet'!I351),"",('BudCom Expense worksheet'!I351))</f>
        <v>61</v>
      </c>
      <c r="I337" s="275">
        <f>IF(ISBLANK('BudCom Expense worksheet'!J351),"",('BudCom Expense worksheet'!J351))</f>
        <v>0.51200000000000001</v>
      </c>
      <c r="J337" s="273">
        <f>IF(ISBLANK('BudCom Expense worksheet'!K351),"",('BudCom Expense worksheet'!K351))</f>
        <v>125</v>
      </c>
      <c r="K337" s="273">
        <f>IF(ISBLANK('BudCom Expense worksheet'!L351),"",('BudCom Expense worksheet'!L351))</f>
        <v>125</v>
      </c>
      <c r="L337" s="273">
        <f>IF(ISBLANK('BudCom Expense worksheet'!M351),"",('BudCom Expense worksheet'!M351))</f>
        <v>0</v>
      </c>
      <c r="M337" s="273">
        <f>IF(ISBLANK('BudCom Expense worksheet'!N351),"",('BudCom Expense worksheet'!N351))</f>
        <v>125</v>
      </c>
      <c r="N337" s="254">
        <f>IF(ISBLANK('BudCom Expense worksheet'!O351),"",('BudCom Expense worksheet'!O351))</f>
        <v>44152</v>
      </c>
      <c r="O337" s="273">
        <f>IF(ISBLANK('BudCom Expense worksheet'!P351),"",('BudCom Expense worksheet'!P351))</f>
        <v>0</v>
      </c>
      <c r="P337" s="273">
        <f>IF(ISBLANK('BudCom Expense worksheet'!Q351),"",('BudCom Expense worksheet'!Q351))</f>
        <v>125</v>
      </c>
    </row>
    <row r="338" spans="1:16" hidden="1" x14ac:dyDescent="0.25">
      <c r="A338" s="249"/>
      <c r="B338" s="249"/>
      <c r="C338" s="281" t="s">
        <v>865</v>
      </c>
      <c r="D338" s="249"/>
      <c r="E338" s="283">
        <f>IF(ISBLANK('BudCom Expense worksheet'!F352),"",('BudCom Expense worksheet'!F352))</f>
        <v>2093.2800000000002</v>
      </c>
      <c r="F338" s="284">
        <f>IF(ISBLANK('BudCom Expense worksheet'!G352),"",('BudCom Expense worksheet'!G352))</f>
        <v>1292.67</v>
      </c>
      <c r="G338" s="273">
        <f>IF(ISBLANK('BudCom Expense worksheet'!H352),"",('BudCom Expense worksheet'!H352))</f>
        <v>2500</v>
      </c>
      <c r="H338" s="274">
        <f>IF(ISBLANK('BudCom Expense worksheet'!I352),"",('BudCom Expense worksheet'!I352))</f>
        <v>1207.33</v>
      </c>
      <c r="I338" s="275">
        <f>IF(ISBLANK('BudCom Expense worksheet'!J352),"",('BudCom Expense worksheet'!J352))</f>
        <v>0.51706800000000008</v>
      </c>
      <c r="J338" s="273">
        <f>IF(ISBLANK('BudCom Expense worksheet'!K352),"",('BudCom Expense worksheet'!K352))</f>
        <v>2500</v>
      </c>
      <c r="K338" s="273">
        <f>IF(ISBLANK('BudCom Expense worksheet'!L352),"",('BudCom Expense worksheet'!L352))</f>
        <v>2500</v>
      </c>
      <c r="L338" s="273">
        <f>IF(ISBLANK('BudCom Expense worksheet'!M352),"",('BudCom Expense worksheet'!M352))</f>
        <v>0</v>
      </c>
      <c r="M338" s="273">
        <f>IF(ISBLANK('BudCom Expense worksheet'!N352),"",('BudCom Expense worksheet'!N352))</f>
        <v>2500</v>
      </c>
      <c r="N338" s="254">
        <f>IF(ISBLANK('BudCom Expense worksheet'!O352),"",('BudCom Expense worksheet'!O352))</f>
        <v>44152</v>
      </c>
      <c r="O338" s="273">
        <f>IF(ISBLANK('BudCom Expense worksheet'!P352),"",('BudCom Expense worksheet'!P352))</f>
        <v>0</v>
      </c>
      <c r="P338" s="273">
        <f>IF(ISBLANK('BudCom Expense worksheet'!Q352),"",('BudCom Expense worksheet'!Q352))</f>
        <v>2500</v>
      </c>
    </row>
    <row r="339" spans="1:16" hidden="1" x14ac:dyDescent="0.25">
      <c r="A339" s="249"/>
      <c r="B339" s="249"/>
      <c r="C339" s="281" t="s">
        <v>866</v>
      </c>
      <c r="D339" s="249"/>
      <c r="E339" s="283">
        <f>IF(ISBLANK('BudCom Expense worksheet'!F353),"",('BudCom Expense worksheet'!F353))</f>
        <v>687.74</v>
      </c>
      <c r="F339" s="284">
        <f>IF(ISBLANK('BudCom Expense worksheet'!G353),"",('BudCom Expense worksheet'!G353))</f>
        <v>714.44</v>
      </c>
      <c r="G339" s="273">
        <f>IF(ISBLANK('BudCom Expense worksheet'!H353),"",('BudCom Expense worksheet'!H353))</f>
        <v>750</v>
      </c>
      <c r="H339" s="274">
        <f>IF(ISBLANK('BudCom Expense worksheet'!I353),"",('BudCom Expense worksheet'!I353))</f>
        <v>35.559999999999945</v>
      </c>
      <c r="I339" s="275">
        <f>IF(ISBLANK('BudCom Expense worksheet'!J353),"",('BudCom Expense worksheet'!J353))</f>
        <v>0.95258666666666669</v>
      </c>
      <c r="J339" s="273">
        <f>IF(ISBLANK('BudCom Expense worksheet'!K353),"",('BudCom Expense worksheet'!K353))</f>
        <v>750</v>
      </c>
      <c r="K339" s="273">
        <f>IF(ISBLANK('BudCom Expense worksheet'!L353),"",('BudCom Expense worksheet'!L353))</f>
        <v>750</v>
      </c>
      <c r="L339" s="273">
        <f>IF(ISBLANK('BudCom Expense worksheet'!M353),"",('BudCom Expense worksheet'!M353))</f>
        <v>0</v>
      </c>
      <c r="M339" s="273">
        <f>IF(ISBLANK('BudCom Expense worksheet'!N353),"",('BudCom Expense worksheet'!N353))</f>
        <v>750</v>
      </c>
      <c r="N339" s="254">
        <f>IF(ISBLANK('BudCom Expense worksheet'!O353),"",('BudCom Expense worksheet'!O353))</f>
        <v>44152</v>
      </c>
      <c r="O339" s="273">
        <f>IF(ISBLANK('BudCom Expense worksheet'!P353),"",('BudCom Expense worksheet'!P353))</f>
        <v>0</v>
      </c>
      <c r="P339" s="273">
        <f>IF(ISBLANK('BudCom Expense worksheet'!Q353),"",('BudCom Expense worksheet'!Q353))</f>
        <v>750</v>
      </c>
    </row>
    <row r="340" spans="1:16" hidden="1" x14ac:dyDescent="0.25">
      <c r="A340" s="249"/>
      <c r="B340" s="249"/>
      <c r="C340" s="281" t="s">
        <v>1175</v>
      </c>
      <c r="D340" s="249"/>
      <c r="E340" s="283">
        <f>IF(ISBLANK('BudCom Expense worksheet'!F354),"",('BudCom Expense worksheet'!F354))</f>
        <v>6596.45</v>
      </c>
      <c r="F340" s="284">
        <f>IF(ISBLANK('BudCom Expense worksheet'!G354),"",('BudCom Expense worksheet'!G354))</f>
        <v>8168.8</v>
      </c>
      <c r="G340" s="273">
        <f>IF(ISBLANK('BudCom Expense worksheet'!H354),"",('BudCom Expense worksheet'!H354))</f>
        <v>7800</v>
      </c>
      <c r="H340" s="274">
        <f>IF(ISBLANK('BudCom Expense worksheet'!I354),"",('BudCom Expense worksheet'!I354))</f>
        <v>-368.80000000000018</v>
      </c>
      <c r="I340" s="275">
        <f>IF(ISBLANK('BudCom Expense worksheet'!J354),"",('BudCom Expense worksheet'!J354))</f>
        <v>1.0472820512820513</v>
      </c>
      <c r="J340" s="273">
        <f>IF(ISBLANK('BudCom Expense worksheet'!K354),"",('BudCom Expense worksheet'!K354))</f>
        <v>8800</v>
      </c>
      <c r="K340" s="273">
        <f>IF(ISBLANK('BudCom Expense worksheet'!L354),"",('BudCom Expense worksheet'!L354))</f>
        <v>8800</v>
      </c>
      <c r="L340" s="273">
        <f>IF(ISBLANK('BudCom Expense worksheet'!M354),"",('BudCom Expense worksheet'!M354))</f>
        <v>0</v>
      </c>
      <c r="M340" s="273">
        <f>IF(ISBLANK('BudCom Expense worksheet'!N354),"",('BudCom Expense worksheet'!N354))</f>
        <v>8800</v>
      </c>
      <c r="N340" s="254">
        <f>IF(ISBLANK('BudCom Expense worksheet'!O354),"",('BudCom Expense worksheet'!O354))</f>
        <v>44152</v>
      </c>
      <c r="O340" s="273">
        <f>IF(ISBLANK('BudCom Expense worksheet'!P354),"",('BudCom Expense worksheet'!P354))</f>
        <v>0</v>
      </c>
      <c r="P340" s="273">
        <f>IF(ISBLANK('BudCom Expense worksheet'!Q354),"",('BudCom Expense worksheet'!Q354))</f>
        <v>7800</v>
      </c>
    </row>
    <row r="341" spans="1:16" hidden="1" x14ac:dyDescent="0.25">
      <c r="A341" s="249"/>
      <c r="B341" s="249"/>
      <c r="C341" s="281" t="s">
        <v>867</v>
      </c>
      <c r="D341" s="249"/>
      <c r="E341" s="283">
        <f>IF(ISBLANK('BudCom Expense worksheet'!F355),"",('BudCom Expense worksheet'!F355))</f>
        <v>8112.27</v>
      </c>
      <c r="F341" s="284">
        <f>IF(ISBLANK('BudCom Expense worksheet'!G355),"",('BudCom Expense worksheet'!G355))</f>
        <v>10739.15</v>
      </c>
      <c r="G341" s="273">
        <f>IF(ISBLANK('BudCom Expense worksheet'!H355),"",('BudCom Expense worksheet'!H355))</f>
        <v>11800</v>
      </c>
      <c r="H341" s="274">
        <f>IF(ISBLANK('BudCom Expense worksheet'!I355),"",('BudCom Expense worksheet'!I355))</f>
        <v>1060.8500000000004</v>
      </c>
      <c r="I341" s="275">
        <f>IF(ISBLANK('BudCom Expense worksheet'!J355),"",('BudCom Expense worksheet'!J355))</f>
        <v>0.91009745762711858</v>
      </c>
      <c r="J341" s="273">
        <f>IF(ISBLANK('BudCom Expense worksheet'!K355),"",('BudCom Expense worksheet'!K355))</f>
        <v>11800</v>
      </c>
      <c r="K341" s="273">
        <f>IF(ISBLANK('BudCom Expense worksheet'!L355),"",('BudCom Expense worksheet'!L355))</f>
        <v>11800</v>
      </c>
      <c r="L341" s="273">
        <f>IF(ISBLANK('BudCom Expense worksheet'!M355),"",('BudCom Expense worksheet'!M355))</f>
        <v>0</v>
      </c>
      <c r="M341" s="273">
        <f>IF(ISBLANK('BudCom Expense worksheet'!N355),"",('BudCom Expense worksheet'!N355))</f>
        <v>11800</v>
      </c>
      <c r="N341" s="254">
        <f>IF(ISBLANK('BudCom Expense worksheet'!O355),"",('BudCom Expense worksheet'!O355))</f>
        <v>44152</v>
      </c>
      <c r="O341" s="273">
        <f>IF(ISBLANK('BudCom Expense worksheet'!P355),"",('BudCom Expense worksheet'!P355))</f>
        <v>0</v>
      </c>
      <c r="P341" s="273">
        <f>IF(ISBLANK('BudCom Expense worksheet'!Q355),"",('BudCom Expense worksheet'!Q355))</f>
        <v>11800</v>
      </c>
    </row>
    <row r="342" spans="1:16" hidden="1" x14ac:dyDescent="0.25">
      <c r="A342" s="249"/>
      <c r="B342" s="249"/>
      <c r="C342" s="281" t="s">
        <v>868</v>
      </c>
      <c r="D342" s="249"/>
      <c r="E342" s="283">
        <f>IF(ISBLANK('BudCom Expense worksheet'!F356),"",('BudCom Expense worksheet'!F356))</f>
        <v>1065.4000000000001</v>
      </c>
      <c r="F342" s="284">
        <f>IF(ISBLANK('BudCom Expense worksheet'!G356),"",('BudCom Expense worksheet'!G356))</f>
        <v>294.27999999999997</v>
      </c>
      <c r="G342" s="273">
        <f>IF(ISBLANK('BudCom Expense worksheet'!H356),"",('BudCom Expense worksheet'!H356))</f>
        <v>2200</v>
      </c>
      <c r="H342" s="274">
        <f>IF(ISBLANK('BudCom Expense worksheet'!I356),"",('BudCom Expense worksheet'!I356))</f>
        <v>1905.72</v>
      </c>
      <c r="I342" s="275">
        <f>IF(ISBLANK('BudCom Expense worksheet'!J356),"",('BudCom Expense worksheet'!J356))</f>
        <v>0.13376363636363636</v>
      </c>
      <c r="J342" s="273">
        <f>IF(ISBLANK('BudCom Expense worksheet'!K356),"",('BudCom Expense worksheet'!K356))</f>
        <v>2200</v>
      </c>
      <c r="K342" s="273">
        <f>IF(ISBLANK('BudCom Expense worksheet'!L356),"",('BudCom Expense worksheet'!L356))</f>
        <v>2200</v>
      </c>
      <c r="L342" s="273">
        <f>IF(ISBLANK('BudCom Expense worksheet'!M356),"",('BudCom Expense worksheet'!M356))</f>
        <v>0</v>
      </c>
      <c r="M342" s="273">
        <f>IF(ISBLANK('BudCom Expense worksheet'!N356),"",('BudCom Expense worksheet'!N356))</f>
        <v>2200</v>
      </c>
      <c r="N342" s="254">
        <f>IF(ISBLANK('BudCom Expense worksheet'!O356),"",('BudCom Expense worksheet'!O356))</f>
        <v>44152</v>
      </c>
      <c r="O342" s="273">
        <f>IF(ISBLANK('BudCom Expense worksheet'!P356),"",('BudCom Expense worksheet'!P356))</f>
        <v>0</v>
      </c>
      <c r="P342" s="273">
        <f>IF(ISBLANK('BudCom Expense worksheet'!Q356),"",('BudCom Expense worksheet'!Q356))</f>
        <v>2200</v>
      </c>
    </row>
    <row r="343" spans="1:16" hidden="1" x14ac:dyDescent="0.25">
      <c r="A343" s="249"/>
      <c r="B343" s="249"/>
      <c r="C343" s="281" t="s">
        <v>869</v>
      </c>
      <c r="D343" s="249"/>
      <c r="E343" s="283">
        <f>IF(ISBLANK('BudCom Expense worksheet'!F357),"",('BudCom Expense worksheet'!F357))</f>
        <v>4477.42</v>
      </c>
      <c r="F343" s="284">
        <f>IF(ISBLANK('BudCom Expense worksheet'!G357),"",('BudCom Expense worksheet'!G357))</f>
        <v>4318.18</v>
      </c>
      <c r="G343" s="273">
        <f>IF(ISBLANK('BudCom Expense worksheet'!H357),"",('BudCom Expense worksheet'!H357))</f>
        <v>8000</v>
      </c>
      <c r="H343" s="274">
        <f>IF(ISBLANK('BudCom Expense worksheet'!I357),"",('BudCom Expense worksheet'!I357))</f>
        <v>3681.8199999999997</v>
      </c>
      <c r="I343" s="275">
        <f>IF(ISBLANK('BudCom Expense worksheet'!J357),"",('BudCom Expense worksheet'!J357))</f>
        <v>0.53977249999999999</v>
      </c>
      <c r="J343" s="273">
        <f>IF(ISBLANK('BudCom Expense worksheet'!K357),"",('BudCom Expense worksheet'!K357))</f>
        <v>8000</v>
      </c>
      <c r="K343" s="273">
        <f>IF(ISBLANK('BudCom Expense worksheet'!L357),"",('BudCom Expense worksheet'!L357))</f>
        <v>8000</v>
      </c>
      <c r="L343" s="273">
        <f>IF(ISBLANK('BudCom Expense worksheet'!M357),"",('BudCom Expense worksheet'!M357))</f>
        <v>0</v>
      </c>
      <c r="M343" s="273">
        <f>IF(ISBLANK('BudCom Expense worksheet'!N357),"",('BudCom Expense worksheet'!N357))</f>
        <v>8000</v>
      </c>
      <c r="N343" s="254">
        <f>IF(ISBLANK('BudCom Expense worksheet'!O357),"",('BudCom Expense worksheet'!O357))</f>
        <v>44152</v>
      </c>
      <c r="O343" s="273">
        <f>IF(ISBLANK('BudCom Expense worksheet'!P357),"",('BudCom Expense worksheet'!P357))</f>
        <v>0</v>
      </c>
      <c r="P343" s="273">
        <f>IF(ISBLANK('BudCom Expense worksheet'!Q357),"",('BudCom Expense worksheet'!Q357))</f>
        <v>8000</v>
      </c>
    </row>
    <row r="344" spans="1:16" hidden="1" x14ac:dyDescent="0.25">
      <c r="A344" s="249"/>
      <c r="B344" s="249"/>
      <c r="C344" s="281" t="s">
        <v>870</v>
      </c>
      <c r="D344" s="249"/>
      <c r="E344" s="283">
        <f>IF(ISBLANK('BudCom Expense worksheet'!F358),"",('BudCom Expense worksheet'!F358))</f>
        <v>1905.33</v>
      </c>
      <c r="F344" s="284">
        <f>IF(ISBLANK('BudCom Expense worksheet'!G358),"",('BudCom Expense worksheet'!G358))</f>
        <v>1190.08</v>
      </c>
      <c r="G344" s="273">
        <f>IF(ISBLANK('BudCom Expense worksheet'!H358),"",('BudCom Expense worksheet'!H358))</f>
        <v>3750</v>
      </c>
      <c r="H344" s="274">
        <f>IF(ISBLANK('BudCom Expense worksheet'!I358),"",('BudCom Expense worksheet'!I358))</f>
        <v>2559.92</v>
      </c>
      <c r="I344" s="275">
        <f>IF(ISBLANK('BudCom Expense worksheet'!J358),"",('BudCom Expense worksheet'!J358))</f>
        <v>0.31735466666666667</v>
      </c>
      <c r="J344" s="273">
        <f>IF(ISBLANK('BudCom Expense worksheet'!K358),"",('BudCom Expense worksheet'!K358))</f>
        <v>3750</v>
      </c>
      <c r="K344" s="273">
        <f>IF(ISBLANK('BudCom Expense worksheet'!L358),"",('BudCom Expense worksheet'!L358))</f>
        <v>3750</v>
      </c>
      <c r="L344" s="273">
        <f>IF(ISBLANK('BudCom Expense worksheet'!M358),"",('BudCom Expense worksheet'!M358))</f>
        <v>0</v>
      </c>
      <c r="M344" s="273">
        <f>IF(ISBLANK('BudCom Expense worksheet'!N358),"",('BudCom Expense worksheet'!N358))</f>
        <v>3750</v>
      </c>
      <c r="N344" s="254">
        <f>IF(ISBLANK('BudCom Expense worksheet'!O358),"",('BudCom Expense worksheet'!O358))</f>
        <v>44152</v>
      </c>
      <c r="O344" s="273">
        <f>IF(ISBLANK('BudCom Expense worksheet'!P358),"",('BudCom Expense worksheet'!P358))</f>
        <v>0</v>
      </c>
      <c r="P344" s="273">
        <f>IF(ISBLANK('BudCom Expense worksheet'!Q358),"",('BudCom Expense worksheet'!Q358))</f>
        <v>3750</v>
      </c>
    </row>
    <row r="345" spans="1:16" hidden="1" x14ac:dyDescent="0.25">
      <c r="A345" s="249"/>
      <c r="B345" s="249"/>
      <c r="C345" s="281" t="s">
        <v>871</v>
      </c>
      <c r="D345" s="249"/>
      <c r="E345" s="283">
        <f>IF(ISBLANK('BudCom Expense worksheet'!F359),"",('BudCom Expense worksheet'!F359))</f>
        <v>0</v>
      </c>
      <c r="F345" s="284">
        <f>IF(ISBLANK('BudCom Expense worksheet'!G359),"",('BudCom Expense worksheet'!G359))</f>
        <v>0</v>
      </c>
      <c r="G345" s="273">
        <f>IF(ISBLANK('BudCom Expense worksheet'!H359),"",('BudCom Expense worksheet'!H359))</f>
        <v>100</v>
      </c>
      <c r="H345" s="274">
        <f>IF(ISBLANK('BudCom Expense worksheet'!I359),"",('BudCom Expense worksheet'!I359))</f>
        <v>100</v>
      </c>
      <c r="I345" s="275">
        <f>IF(ISBLANK('BudCom Expense worksheet'!J359),"",('BudCom Expense worksheet'!J359))</f>
        <v>0</v>
      </c>
      <c r="J345" s="273">
        <f>IF(ISBLANK('BudCom Expense worksheet'!K359),"",('BudCom Expense worksheet'!K359))</f>
        <v>100</v>
      </c>
      <c r="K345" s="273">
        <f>IF(ISBLANK('BudCom Expense worksheet'!L359),"",('BudCom Expense worksheet'!L359))</f>
        <v>100</v>
      </c>
      <c r="L345" s="273">
        <f>IF(ISBLANK('BudCom Expense worksheet'!M359),"",('BudCom Expense worksheet'!M359))</f>
        <v>0</v>
      </c>
      <c r="M345" s="273">
        <f>IF(ISBLANK('BudCom Expense worksheet'!N359),"",('BudCom Expense worksheet'!N359))</f>
        <v>100</v>
      </c>
      <c r="N345" s="254">
        <f>IF(ISBLANK('BudCom Expense worksheet'!O359),"",('BudCom Expense worksheet'!O359))</f>
        <v>44152</v>
      </c>
      <c r="O345" s="273">
        <f>IF(ISBLANK('BudCom Expense worksheet'!P359),"",('BudCom Expense worksheet'!P359))</f>
        <v>0</v>
      </c>
      <c r="P345" s="273">
        <f>IF(ISBLANK('BudCom Expense worksheet'!Q359),"",('BudCom Expense worksheet'!Q359))</f>
        <v>100</v>
      </c>
    </row>
    <row r="346" spans="1:16" hidden="1" x14ac:dyDescent="0.25">
      <c r="A346" s="249"/>
      <c r="B346" s="249"/>
      <c r="C346" s="281" t="s">
        <v>1264</v>
      </c>
      <c r="D346" s="249"/>
      <c r="E346" s="301" t="str">
        <f>IF(ISBLANK('BudCom Expense worksheet'!F360),"",('BudCom Expense worksheet'!F360))</f>
        <v/>
      </c>
      <c r="F346" s="302">
        <f>IF(ISBLANK('BudCom Expense worksheet'!G360),"",('BudCom Expense worksheet'!G360))</f>
        <v>4141.26</v>
      </c>
      <c r="G346" s="291">
        <f>IF(ISBLANK('BudCom Expense worksheet'!H360),"",('BudCom Expense worksheet'!H360))</f>
        <v>2650</v>
      </c>
      <c r="H346" s="274">
        <f>IF(ISBLANK('BudCom Expense worksheet'!I360),"",('BudCom Expense worksheet'!I360))</f>
        <v>-1491.2600000000002</v>
      </c>
      <c r="I346" s="275">
        <f>IF(ISBLANK('BudCom Expense worksheet'!J360),"",('BudCom Expense worksheet'!J360))</f>
        <v>1.5627396226415096</v>
      </c>
      <c r="J346" s="273">
        <f>IF(ISBLANK('BudCom Expense worksheet'!K360),"",('BudCom Expense worksheet'!K360))</f>
        <v>3850</v>
      </c>
      <c r="K346" s="273">
        <f>IF(ISBLANK('BudCom Expense worksheet'!L360),"",('BudCom Expense worksheet'!L360))</f>
        <v>3850</v>
      </c>
      <c r="L346" s="273">
        <f>IF(ISBLANK('BudCom Expense worksheet'!M360),"",('BudCom Expense worksheet'!M360))</f>
        <v>0</v>
      </c>
      <c r="M346" s="273">
        <f>IF(ISBLANK('BudCom Expense worksheet'!N360),"",('BudCom Expense worksheet'!N360))</f>
        <v>3850</v>
      </c>
      <c r="N346" s="254">
        <f>IF(ISBLANK('BudCom Expense worksheet'!O360),"",('BudCom Expense worksheet'!O360))</f>
        <v>44152</v>
      </c>
      <c r="O346" s="273">
        <f>IF(ISBLANK('BudCom Expense worksheet'!P360),"",('BudCom Expense worksheet'!P360))</f>
        <v>0</v>
      </c>
      <c r="P346" s="273">
        <f>IF(ISBLANK('BudCom Expense worksheet'!Q360),"",('BudCom Expense worksheet'!Q360))</f>
        <v>2650</v>
      </c>
    </row>
    <row r="347" spans="1:16" ht="13.5" hidden="1" thickBot="1" x14ac:dyDescent="0.3">
      <c r="A347" s="249"/>
      <c r="B347" s="249" t="s">
        <v>872</v>
      </c>
      <c r="C347" s="249"/>
      <c r="D347" s="249"/>
      <c r="E347" s="317">
        <f>IF(ISBLANK('BudCom Expense worksheet'!F361),"",('BudCom Expense worksheet'!F361))</f>
        <v>344416.15</v>
      </c>
      <c r="F347" s="318">
        <f>IF(ISBLANK('BudCom Expense worksheet'!G361),"",('BudCom Expense worksheet'!G361))</f>
        <v>383896.80000000005</v>
      </c>
      <c r="G347" s="319">
        <f>IF(ISBLANK('BudCom Expense worksheet'!H361),"",('BudCom Expense worksheet'!H361))</f>
        <v>396179</v>
      </c>
      <c r="H347" s="292">
        <f>IF(ISBLANK('BudCom Expense worksheet'!I361),"",('BudCom Expense worksheet'!I361))</f>
        <v>12282.199999999953</v>
      </c>
      <c r="I347" s="293">
        <f>IF(ISBLANK('BudCom Expense worksheet'!J361),"",('BudCom Expense worksheet'!J361))</f>
        <v>0.96899835680336421</v>
      </c>
      <c r="J347" s="273">
        <f>IF(ISBLANK('BudCom Expense worksheet'!K361),"",('BudCom Expense worksheet'!K361))</f>
        <v>447206</v>
      </c>
      <c r="K347" s="273">
        <f>IF(ISBLANK('BudCom Expense worksheet'!L361),"",('BudCom Expense worksheet'!L361))</f>
        <v>447206</v>
      </c>
      <c r="L347" s="273">
        <f>IF(ISBLANK('BudCom Expense worksheet'!M361),"",('BudCom Expense worksheet'!M361))</f>
        <v>0</v>
      </c>
      <c r="M347" s="273">
        <f>IF(ISBLANK('BudCom Expense worksheet'!N361),"",('BudCom Expense worksheet'!N361))</f>
        <v>407377</v>
      </c>
      <c r="N347" s="254">
        <f>IF(ISBLANK('BudCom Expense worksheet'!O361),"",('BudCom Expense worksheet'!O361))</f>
        <v>44152</v>
      </c>
      <c r="O347" s="273">
        <f>IF(ISBLANK('BudCom Expense worksheet'!P361),"",('BudCom Expense worksheet'!P361))</f>
        <v>39829</v>
      </c>
      <c r="P347" s="273">
        <f>IF(ISBLANK('BudCom Expense worksheet'!Q361),"",('BudCom Expense worksheet'!Q361))</f>
        <v>402627</v>
      </c>
    </row>
    <row r="348" spans="1:16" ht="14.25" thickTop="1" thickBot="1" x14ac:dyDescent="0.3">
      <c r="A348" s="249" t="s">
        <v>873</v>
      </c>
      <c r="B348" s="249"/>
      <c r="C348" s="249"/>
      <c r="D348" s="249"/>
      <c r="E348" s="271">
        <f>IF(ISBLANK('BudCom Expense worksheet'!F374),"",('BudCom Expense worksheet'!F374))</f>
        <v>344416.15</v>
      </c>
      <c r="F348" s="272">
        <f>IF(ISBLANK('BudCom Expense worksheet'!G374),"",('BudCom Expense worksheet'!G374))</f>
        <v>383896.80000000005</v>
      </c>
      <c r="G348" s="273">
        <f>IF(ISBLANK('BudCom Expense worksheet'!H374),"",('BudCom Expense worksheet'!H374))</f>
        <v>396179</v>
      </c>
      <c r="H348" s="274">
        <f>IF(ISBLANK('BudCom Expense worksheet'!I374),"",('BudCom Expense worksheet'!I374))</f>
        <v>12282.199999999953</v>
      </c>
      <c r="I348" s="275">
        <f>IF(ISBLANK('BudCom Expense worksheet'!J374),"",('BudCom Expense worksheet'!J374))</f>
        <v>0.96899835680336421</v>
      </c>
      <c r="J348" s="297">
        <f>IF(ISBLANK('BudCom Expense worksheet'!K374),"",('BudCom Expense worksheet'!K374))</f>
        <v>447206</v>
      </c>
      <c r="K348" s="297">
        <f>IF(ISBLANK('BudCom Expense worksheet'!L374),"",('BudCom Expense worksheet'!L374))</f>
        <v>447206</v>
      </c>
      <c r="L348" s="297">
        <f>IF(ISBLANK('BudCom Expense worksheet'!M374),"",('BudCom Expense worksheet'!M374))</f>
        <v>0</v>
      </c>
      <c r="M348" s="297">
        <f>IF(ISBLANK('BudCom Expense worksheet'!N374),"",('BudCom Expense worksheet'!N374))</f>
        <v>407377</v>
      </c>
      <c r="N348" s="538" t="str">
        <f>IF(ISBLANK('BudCom Expense worksheet'!O374),"",('BudCom Expense worksheet'!O374))</f>
        <v/>
      </c>
      <c r="O348" s="297">
        <f>IF(ISBLANK('BudCom Expense worksheet'!P374),"",('BudCom Expense worksheet'!P374))</f>
        <v>39829</v>
      </c>
      <c r="P348" s="297">
        <f>IF(ISBLANK('BudCom Expense worksheet'!Q374),"",('BudCom Expense worksheet'!Q374))</f>
        <v>402627</v>
      </c>
    </row>
    <row r="349" spans="1:16" ht="13.5" hidden="1" thickBot="1" x14ac:dyDescent="0.3">
      <c r="A349" s="249"/>
      <c r="B349" s="249"/>
      <c r="C349" s="249"/>
      <c r="D349" s="249"/>
      <c r="E349" s="278" t="str">
        <f>IF(ISBLANK('BudCom Expense worksheet'!F375),"",('BudCom Expense worksheet'!F375))</f>
        <v/>
      </c>
      <c r="F349" s="279" t="str">
        <f>IF(ISBLANK('BudCom Expense worksheet'!G375),"",('BudCom Expense worksheet'!G375))</f>
        <v/>
      </c>
      <c r="G349" s="273" t="str">
        <f>IF(ISBLANK('BudCom Expense worksheet'!H375),"",('BudCom Expense worksheet'!H375))</f>
        <v/>
      </c>
      <c r="H349" s="274" t="str">
        <f>IF(ISBLANK('BudCom Expense worksheet'!I375),"",('BudCom Expense worksheet'!I375))</f>
        <v/>
      </c>
      <c r="I349" s="275" t="str">
        <f>IF(ISBLANK('BudCom Expense worksheet'!J375),"",('BudCom Expense worksheet'!J375))</f>
        <v/>
      </c>
      <c r="J349" s="273" t="str">
        <f>IF(ISBLANK('BudCom Expense worksheet'!K375),"",('BudCom Expense worksheet'!K375))</f>
        <v/>
      </c>
      <c r="K349" s="273" t="str">
        <f>IF(ISBLANK('BudCom Expense worksheet'!L375),"",('BudCom Expense worksheet'!L375))</f>
        <v/>
      </c>
      <c r="L349" s="273" t="str">
        <f>IF(ISBLANK('BudCom Expense worksheet'!M375),"",('BudCom Expense worksheet'!M375))</f>
        <v/>
      </c>
      <c r="M349" s="273" t="str">
        <f>IF(ISBLANK('BudCom Expense worksheet'!N375),"",('BudCom Expense worksheet'!N375))</f>
        <v/>
      </c>
      <c r="N349" s="254" t="str">
        <f>IF(ISBLANK('BudCom Expense worksheet'!O375),"",('BudCom Expense worksheet'!O375))</f>
        <v/>
      </c>
      <c r="O349" s="273" t="str">
        <f>IF(ISBLANK('BudCom Expense worksheet'!P375),"",('BudCom Expense worksheet'!P375))</f>
        <v/>
      </c>
      <c r="P349" s="273" t="str">
        <f>IF(ISBLANK('BudCom Expense worksheet'!Q375),"",('BudCom Expense worksheet'!Q375))</f>
        <v/>
      </c>
    </row>
    <row r="350" spans="1:16" hidden="1" x14ac:dyDescent="0.25">
      <c r="A350" s="249" t="s">
        <v>874</v>
      </c>
      <c r="B350" s="249"/>
      <c r="C350" s="249"/>
      <c r="D350" s="249"/>
      <c r="E350" s="278" t="str">
        <f>IF(ISBLANK('BudCom Expense worksheet'!F376),"",('BudCom Expense worksheet'!F376))</f>
        <v/>
      </c>
      <c r="F350" s="279" t="str">
        <f>IF(ISBLANK('BudCom Expense worksheet'!G376),"",('BudCom Expense worksheet'!G376))</f>
        <v/>
      </c>
      <c r="G350" s="273" t="str">
        <f>IF(ISBLANK('BudCom Expense worksheet'!H376),"",('BudCom Expense worksheet'!H376))</f>
        <v/>
      </c>
      <c r="H350" s="274" t="str">
        <f>IF(ISBLANK('BudCom Expense worksheet'!I376),"",('BudCom Expense worksheet'!I376))</f>
        <v/>
      </c>
      <c r="I350" s="275" t="str">
        <f>IF(ISBLANK('BudCom Expense worksheet'!J376),"",('BudCom Expense worksheet'!J376))</f>
        <v/>
      </c>
      <c r="J350" s="273" t="str">
        <f>IF(ISBLANK('BudCom Expense worksheet'!K376),"",('BudCom Expense worksheet'!K376))</f>
        <v/>
      </c>
      <c r="K350" s="273" t="str">
        <f>IF(ISBLANK('BudCom Expense worksheet'!L376),"",('BudCom Expense worksheet'!L376))</f>
        <v/>
      </c>
      <c r="L350" s="273" t="str">
        <f>IF(ISBLANK('BudCom Expense worksheet'!M376),"",('BudCom Expense worksheet'!M376))</f>
        <v/>
      </c>
      <c r="M350" s="273" t="str">
        <f>IF(ISBLANK('BudCom Expense worksheet'!N376),"",('BudCom Expense worksheet'!N376))</f>
        <v/>
      </c>
      <c r="N350" s="254">
        <f>IF(ISBLANK('BudCom Expense worksheet'!O376),"",('BudCom Expense worksheet'!O376))</f>
        <v>44180</v>
      </c>
      <c r="O350" s="273" t="str">
        <f>IF(ISBLANK('BudCom Expense worksheet'!P376),"",('BudCom Expense worksheet'!P376))</f>
        <v/>
      </c>
      <c r="P350" s="273" t="str">
        <f>IF(ISBLANK('BudCom Expense worksheet'!Q376),"",('BudCom Expense worksheet'!Q376))</f>
        <v/>
      </c>
    </row>
    <row r="351" spans="1:16" hidden="1" x14ac:dyDescent="0.25">
      <c r="A351" s="249"/>
      <c r="B351" s="249" t="s">
        <v>875</v>
      </c>
      <c r="C351" s="249"/>
      <c r="D351" s="249"/>
      <c r="E351" s="278" t="str">
        <f>IF(ISBLANK('BudCom Expense worksheet'!F377),"",('BudCom Expense worksheet'!F377))</f>
        <v/>
      </c>
      <c r="F351" s="279" t="str">
        <f>IF(ISBLANK('BudCom Expense worksheet'!G377),"",('BudCom Expense worksheet'!G377))</f>
        <v/>
      </c>
      <c r="G351" s="273" t="str">
        <f>IF(ISBLANK('BudCom Expense worksheet'!H377),"",('BudCom Expense worksheet'!H377))</f>
        <v/>
      </c>
      <c r="H351" s="274" t="str">
        <f>IF(ISBLANK('BudCom Expense worksheet'!I377),"",('BudCom Expense worksheet'!I377))</f>
        <v/>
      </c>
      <c r="I351" s="275" t="str">
        <f>IF(ISBLANK('BudCom Expense worksheet'!J377),"",('BudCom Expense worksheet'!J377))</f>
        <v/>
      </c>
      <c r="J351" s="273" t="str">
        <f>IF(ISBLANK('BudCom Expense worksheet'!K377),"",('BudCom Expense worksheet'!K377))</f>
        <v/>
      </c>
      <c r="K351" s="273" t="str">
        <f>IF(ISBLANK('BudCom Expense worksheet'!L377),"",('BudCom Expense worksheet'!L377))</f>
        <v/>
      </c>
      <c r="L351" s="273" t="str">
        <f>IF(ISBLANK('BudCom Expense worksheet'!M377),"",('BudCom Expense worksheet'!M377))</f>
        <v/>
      </c>
      <c r="M351" s="273" t="str">
        <f>IF(ISBLANK('BudCom Expense worksheet'!N377),"",('BudCom Expense worksheet'!N377))</f>
        <v/>
      </c>
      <c r="N351" s="254">
        <f>IF(ISBLANK('BudCom Expense worksheet'!O377),"",('BudCom Expense worksheet'!O377))</f>
        <v>44180</v>
      </c>
      <c r="O351" s="273" t="str">
        <f>IF(ISBLANK('BudCom Expense worksheet'!P377),"",('BudCom Expense worksheet'!P377))</f>
        <v/>
      </c>
      <c r="P351" s="273" t="str">
        <f>IF(ISBLANK('BudCom Expense worksheet'!Q377),"",('BudCom Expense worksheet'!Q377))</f>
        <v/>
      </c>
    </row>
    <row r="352" spans="1:16" hidden="1" x14ac:dyDescent="0.25">
      <c r="A352" s="249"/>
      <c r="B352" s="249"/>
      <c r="C352" s="281" t="s">
        <v>876</v>
      </c>
      <c r="D352" s="249"/>
      <c r="E352" s="289" t="str">
        <f>IF(ISBLANK('BudCom Expense worksheet'!F378),"",('BudCom Expense worksheet'!F378))</f>
        <v/>
      </c>
      <c r="F352" s="290">
        <f>IF(ISBLANK('BudCom Expense worksheet'!G378),"",('BudCom Expense worksheet'!G378))</f>
        <v>0</v>
      </c>
      <c r="G352" s="291">
        <f>IF(ISBLANK('BudCom Expense worksheet'!H378),"",('BudCom Expense worksheet'!H378))</f>
        <v>0</v>
      </c>
      <c r="H352" s="287">
        <f>IF(ISBLANK('BudCom Expense worksheet'!I378),"",('BudCom Expense worksheet'!I378))</f>
        <v>0</v>
      </c>
      <c r="I352" s="288" t="str">
        <f>IF(ISBLANK('BudCom Expense worksheet'!J378),"",('BudCom Expense worksheet'!J378))</f>
        <v>---</v>
      </c>
      <c r="J352" s="273">
        <f>IF(ISBLANK('BudCom Expense worksheet'!K378),"",('BudCom Expense worksheet'!K378))</f>
        <v>0</v>
      </c>
      <c r="K352" s="273">
        <f>IF(ISBLANK('BudCom Expense worksheet'!L378),"",('BudCom Expense worksheet'!L378))</f>
        <v>0</v>
      </c>
      <c r="L352" s="273">
        <f>IF(ISBLANK('BudCom Expense worksheet'!M378),"",('BudCom Expense worksheet'!M378))</f>
        <v>0</v>
      </c>
      <c r="M352" s="273">
        <f>IF(ISBLANK('BudCom Expense worksheet'!N378),"",('BudCom Expense worksheet'!N378))</f>
        <v>0</v>
      </c>
      <c r="N352" s="254">
        <f>IF(ISBLANK('BudCom Expense worksheet'!O378),"",('BudCom Expense worksheet'!O378))</f>
        <v>44180</v>
      </c>
      <c r="O352" s="273">
        <f>IF(ISBLANK('BudCom Expense worksheet'!P378),"",('BudCom Expense worksheet'!P378))</f>
        <v>0</v>
      </c>
      <c r="P352" s="273">
        <f>IF(ISBLANK('BudCom Expense worksheet'!Q378),"",('BudCom Expense worksheet'!Q378))</f>
        <v>0</v>
      </c>
    </row>
    <row r="353" spans="1:16" hidden="1" x14ac:dyDescent="0.25">
      <c r="A353" s="249"/>
      <c r="B353" s="249" t="s">
        <v>877</v>
      </c>
      <c r="C353" s="249"/>
      <c r="D353" s="249"/>
      <c r="E353" s="305">
        <f>IF(ISBLANK('BudCom Expense worksheet'!F379),"",('BudCom Expense worksheet'!F379))</f>
        <v>0</v>
      </c>
      <c r="F353" s="265">
        <f>IF(ISBLANK('BudCom Expense worksheet'!G379),"",('BudCom Expense worksheet'!G379))</f>
        <v>0</v>
      </c>
      <c r="G353" s="265">
        <f>IF(ISBLANK('BudCom Expense worksheet'!H379),"",('BudCom Expense worksheet'!H379))</f>
        <v>0</v>
      </c>
      <c r="H353" s="266">
        <f>IF(ISBLANK('BudCom Expense worksheet'!I379),"",('BudCom Expense worksheet'!I379))</f>
        <v>0</v>
      </c>
      <c r="I353" s="267" t="str">
        <f>IF(ISBLANK('BudCom Expense worksheet'!J379),"",('BudCom Expense worksheet'!J379))</f>
        <v>---</v>
      </c>
      <c r="J353" s="273">
        <f>IF(ISBLANK('BudCom Expense worksheet'!K379),"",('BudCom Expense worksheet'!K379))</f>
        <v>0</v>
      </c>
      <c r="K353" s="273">
        <f>IF(ISBLANK('BudCom Expense worksheet'!L379),"",('BudCom Expense worksheet'!L379))</f>
        <v>0</v>
      </c>
      <c r="L353" s="273">
        <f>IF(ISBLANK('BudCom Expense worksheet'!M379),"",('BudCom Expense worksheet'!M379))</f>
        <v>0</v>
      </c>
      <c r="M353" s="273">
        <f>IF(ISBLANK('BudCom Expense worksheet'!N379),"",('BudCom Expense worksheet'!N379))</f>
        <v>0</v>
      </c>
      <c r="N353" s="254">
        <f>IF(ISBLANK('BudCom Expense worksheet'!O379),"",('BudCom Expense worksheet'!O379))</f>
        <v>44180</v>
      </c>
      <c r="O353" s="273">
        <f>IF(ISBLANK('BudCom Expense worksheet'!P379),"",('BudCom Expense worksheet'!P379))</f>
        <v>0</v>
      </c>
      <c r="P353" s="273">
        <f>IF(ISBLANK('BudCom Expense worksheet'!Q379),"",('BudCom Expense worksheet'!Q379))</f>
        <v>0</v>
      </c>
    </row>
    <row r="354" spans="1:16" hidden="1" x14ac:dyDescent="0.25">
      <c r="A354" s="249"/>
      <c r="B354" s="249" t="s">
        <v>878</v>
      </c>
      <c r="C354" s="249"/>
      <c r="D354" s="249"/>
      <c r="E354" s="278" t="str">
        <f>IF(ISBLANK('BudCom Expense worksheet'!F380),"",('BudCom Expense worksheet'!F380))</f>
        <v/>
      </c>
      <c r="F354" s="279" t="str">
        <f>IF(ISBLANK('BudCom Expense worksheet'!G380),"",('BudCom Expense worksheet'!G380))</f>
        <v/>
      </c>
      <c r="G354" s="273" t="str">
        <f>IF(ISBLANK('BudCom Expense worksheet'!H380),"",('BudCom Expense worksheet'!H380))</f>
        <v/>
      </c>
      <c r="H354" s="274" t="str">
        <f>IF(ISBLANK('BudCom Expense worksheet'!I380),"",('BudCom Expense worksheet'!I380))</f>
        <v/>
      </c>
      <c r="I354" s="275" t="str">
        <f>IF(ISBLANK('BudCom Expense worksheet'!J380),"",('BudCom Expense worksheet'!J380))</f>
        <v/>
      </c>
      <c r="J354" s="273" t="str">
        <f>IF(ISBLANK('BudCom Expense worksheet'!K380),"",('BudCom Expense worksheet'!K380))</f>
        <v/>
      </c>
      <c r="K354" s="273" t="str">
        <f>IF(ISBLANK('BudCom Expense worksheet'!L380),"",('BudCom Expense worksheet'!L380))</f>
        <v/>
      </c>
      <c r="L354" s="273" t="str">
        <f>IF(ISBLANK('BudCom Expense worksheet'!M380),"",('BudCom Expense worksheet'!M380))</f>
        <v/>
      </c>
      <c r="M354" s="273" t="str">
        <f>IF(ISBLANK('BudCom Expense worksheet'!N380),"",('BudCom Expense worksheet'!N380))</f>
        <v/>
      </c>
      <c r="N354" s="254">
        <f>IF(ISBLANK('BudCom Expense worksheet'!O380),"",('BudCom Expense worksheet'!O380))</f>
        <v>44180</v>
      </c>
      <c r="O354" s="273" t="str">
        <f>IF(ISBLANK('BudCom Expense worksheet'!P380),"",('BudCom Expense worksheet'!P380))</f>
        <v/>
      </c>
      <c r="P354" s="273" t="str">
        <f>IF(ISBLANK('BudCom Expense worksheet'!Q380),"",('BudCom Expense worksheet'!Q380))</f>
        <v/>
      </c>
    </row>
    <row r="355" spans="1:16" hidden="1" x14ac:dyDescent="0.2">
      <c r="A355" s="249"/>
      <c r="B355" s="249"/>
      <c r="C355" s="281" t="s">
        <v>1286</v>
      </c>
      <c r="D355" s="298"/>
      <c r="E355" s="320">
        <f>IF(ISBLANK('BudCom Expense worksheet'!F381),"",('BudCom Expense worksheet'!F381))</f>
        <v>2601.85</v>
      </c>
      <c r="F355" s="321">
        <f>IF(ISBLANK('BudCom Expense worksheet'!G381),"",('BudCom Expense worksheet'!G381))</f>
        <v>2638.92</v>
      </c>
      <c r="G355" s="273">
        <f>IF(ISBLANK('BudCom Expense worksheet'!H381),"",('BudCom Expense worksheet'!H381))</f>
        <v>2639</v>
      </c>
      <c r="H355" s="274">
        <f>IF(ISBLANK('BudCom Expense worksheet'!I381),"",('BudCom Expense worksheet'!I381))</f>
        <v>7.999999999992724E-2</v>
      </c>
      <c r="I355" s="275">
        <f>IF(ISBLANK('BudCom Expense worksheet'!J381),"",('BudCom Expense worksheet'!J381))</f>
        <v>0.99996968548692688</v>
      </c>
      <c r="J355" s="273">
        <f>IF(ISBLANK('BudCom Expense worksheet'!K381),"",('BudCom Expense worksheet'!K381))</f>
        <v>2692</v>
      </c>
      <c r="K355" s="273">
        <f>IF(ISBLANK('BudCom Expense worksheet'!L381),"",('BudCom Expense worksheet'!L381))</f>
        <v>2692</v>
      </c>
      <c r="L355" s="273">
        <f>IF(ISBLANK('BudCom Expense worksheet'!M381),"",('BudCom Expense worksheet'!M381))</f>
        <v>0</v>
      </c>
      <c r="M355" s="273">
        <f>IF(ISBLANK('BudCom Expense worksheet'!N381),"",('BudCom Expense worksheet'!N381))</f>
        <v>2692</v>
      </c>
      <c r="N355" s="254">
        <f>IF(ISBLANK('BudCom Expense worksheet'!O381),"",('BudCom Expense worksheet'!O381))</f>
        <v>44180</v>
      </c>
      <c r="O355" s="273">
        <f>IF(ISBLANK('BudCom Expense worksheet'!P381),"",('BudCom Expense worksheet'!P381))</f>
        <v>0</v>
      </c>
      <c r="P355" s="273">
        <f>IF(ISBLANK('BudCom Expense worksheet'!Q381),"",('BudCom Expense worksheet'!Q381))</f>
        <v>2692</v>
      </c>
    </row>
    <row r="356" spans="1:16" hidden="1" x14ac:dyDescent="0.25">
      <c r="A356" s="249"/>
      <c r="B356" s="249"/>
      <c r="C356" s="281" t="s">
        <v>879</v>
      </c>
      <c r="D356" s="298"/>
      <c r="E356" s="278" t="str">
        <f>IF(ISBLANK('BudCom Expense worksheet'!F382),"",('BudCom Expense worksheet'!F382))</f>
        <v/>
      </c>
      <c r="F356" s="279">
        <f>IF(ISBLANK('BudCom Expense worksheet'!G382),"",('BudCom Expense worksheet'!G382))</f>
        <v>0</v>
      </c>
      <c r="G356" s="273">
        <f>IF(ISBLANK('BudCom Expense worksheet'!H382),"",('BudCom Expense worksheet'!H382))</f>
        <v>0</v>
      </c>
      <c r="H356" s="274">
        <f>IF(ISBLANK('BudCom Expense worksheet'!I382),"",('BudCom Expense worksheet'!I382))</f>
        <v>0</v>
      </c>
      <c r="I356" s="275" t="str">
        <f>IF(ISBLANK('BudCom Expense worksheet'!J382),"",('BudCom Expense worksheet'!J382))</f>
        <v>---</v>
      </c>
      <c r="J356" s="273">
        <f>IF(ISBLANK('BudCom Expense worksheet'!K382),"",('BudCom Expense worksheet'!K382))</f>
        <v>0</v>
      </c>
      <c r="K356" s="273">
        <f>IF(ISBLANK('BudCom Expense worksheet'!L382),"",('BudCom Expense worksheet'!L382))</f>
        <v>0</v>
      </c>
      <c r="L356" s="273">
        <f>IF(ISBLANK('BudCom Expense worksheet'!M382),"",('BudCom Expense worksheet'!M382))</f>
        <v>0</v>
      </c>
      <c r="M356" s="273">
        <f>IF(ISBLANK('BudCom Expense worksheet'!N382),"",('BudCom Expense worksheet'!N382))</f>
        <v>0</v>
      </c>
      <c r="N356" s="254">
        <f>IF(ISBLANK('BudCom Expense worksheet'!O382),"",('BudCom Expense worksheet'!O382))</f>
        <v>44180</v>
      </c>
      <c r="O356" s="273">
        <f>IF(ISBLANK('BudCom Expense worksheet'!P382),"",('BudCom Expense worksheet'!P382))</f>
        <v>0</v>
      </c>
      <c r="P356" s="273">
        <f>IF(ISBLANK('BudCom Expense worksheet'!Q382),"",('BudCom Expense worksheet'!Q382))</f>
        <v>0</v>
      </c>
    </row>
    <row r="357" spans="1:16" hidden="1" x14ac:dyDescent="0.25">
      <c r="A357" s="249"/>
      <c r="B357" s="249"/>
      <c r="C357" s="281" t="s">
        <v>1263</v>
      </c>
      <c r="D357" s="249"/>
      <c r="E357" s="289" t="str">
        <f>IF(ISBLANK('BudCom Expense worksheet'!F383),"",('BudCom Expense worksheet'!F383))</f>
        <v/>
      </c>
      <c r="F357" s="290">
        <f>IF(ISBLANK('BudCom Expense worksheet'!G383),"",('BudCom Expense worksheet'!G383))</f>
        <v>134.4</v>
      </c>
      <c r="G357" s="291">
        <f>IF(ISBLANK('BudCom Expense worksheet'!H383),"",('BudCom Expense worksheet'!H383))</f>
        <v>400</v>
      </c>
      <c r="H357" s="287">
        <f>IF(ISBLANK('BudCom Expense worksheet'!I383),"",('BudCom Expense worksheet'!I383))</f>
        <v>265.60000000000002</v>
      </c>
      <c r="I357" s="288">
        <f>IF(ISBLANK('BudCom Expense worksheet'!J383),"",('BudCom Expense worksheet'!J383))</f>
        <v>0.33600000000000002</v>
      </c>
      <c r="J357" s="273">
        <f>IF(ISBLANK('BudCom Expense worksheet'!K383),"",('BudCom Expense worksheet'!K383))</f>
        <v>0</v>
      </c>
      <c r="K357" s="273">
        <f>IF(ISBLANK('BudCom Expense worksheet'!L383),"",('BudCom Expense worksheet'!L383))</f>
        <v>0</v>
      </c>
      <c r="L357" s="273">
        <f>IF(ISBLANK('BudCom Expense worksheet'!M383),"",('BudCom Expense worksheet'!M383))</f>
        <v>0</v>
      </c>
      <c r="M357" s="273">
        <f>IF(ISBLANK('BudCom Expense worksheet'!N383),"",('BudCom Expense worksheet'!N383))</f>
        <v>0</v>
      </c>
      <c r="N357" s="254">
        <f>IF(ISBLANK('BudCom Expense worksheet'!O383),"",('BudCom Expense worksheet'!O383))</f>
        <v>44180</v>
      </c>
      <c r="O357" s="273">
        <f>IF(ISBLANK('BudCom Expense worksheet'!P383),"",('BudCom Expense worksheet'!P383))</f>
        <v>0</v>
      </c>
      <c r="P357" s="273">
        <f>IF(ISBLANK('BudCom Expense worksheet'!Q383),"",('BudCom Expense worksheet'!Q383))</f>
        <v>0</v>
      </c>
    </row>
    <row r="358" spans="1:16" hidden="1" x14ac:dyDescent="0.25">
      <c r="A358" s="249"/>
      <c r="B358" s="249" t="s">
        <v>880</v>
      </c>
      <c r="C358" s="249"/>
      <c r="D358" s="249"/>
      <c r="E358" s="271">
        <f>IF(ISBLANK('BudCom Expense worksheet'!F384),"",('BudCom Expense worksheet'!F384))</f>
        <v>2601.85</v>
      </c>
      <c r="F358" s="272">
        <f>IF(ISBLANK('BudCom Expense worksheet'!G384),"",('BudCom Expense worksheet'!G384))</f>
        <v>2773.32</v>
      </c>
      <c r="G358" s="273">
        <f>IF(ISBLANK('BudCom Expense worksheet'!H384),"",('BudCom Expense worksheet'!H384))</f>
        <v>3039</v>
      </c>
      <c r="H358" s="266">
        <f>IF(ISBLANK('BudCom Expense worksheet'!I384),"",('BudCom Expense worksheet'!I384))</f>
        <v>265.67999999999984</v>
      </c>
      <c r="I358" s="267">
        <f>IF(ISBLANK('BudCom Expense worksheet'!J384),"",('BudCom Expense worksheet'!J384))</f>
        <v>0.91257650542941759</v>
      </c>
      <c r="J358" s="273">
        <f>IF(ISBLANK('BudCom Expense worksheet'!K384),"",('BudCom Expense worksheet'!K384))</f>
        <v>2692</v>
      </c>
      <c r="K358" s="273">
        <f>IF(ISBLANK('BudCom Expense worksheet'!L384),"",('BudCom Expense worksheet'!L384))</f>
        <v>2692</v>
      </c>
      <c r="L358" s="273">
        <f>IF(ISBLANK('BudCom Expense worksheet'!M384),"",('BudCom Expense worksheet'!M384))</f>
        <v>0</v>
      </c>
      <c r="M358" s="273">
        <f>IF(ISBLANK('BudCom Expense worksheet'!N384),"",('BudCom Expense worksheet'!N384))</f>
        <v>2692</v>
      </c>
      <c r="N358" s="254">
        <f>IF(ISBLANK('BudCom Expense worksheet'!O384),"",('BudCom Expense worksheet'!O384))</f>
        <v>44180</v>
      </c>
      <c r="O358" s="273">
        <f>IF(ISBLANK('BudCom Expense worksheet'!P384),"",('BudCom Expense worksheet'!P384))</f>
        <v>0</v>
      </c>
      <c r="P358" s="273">
        <f>IF(ISBLANK('BudCom Expense worksheet'!Q384),"",('BudCom Expense worksheet'!Q384))</f>
        <v>2692</v>
      </c>
    </row>
    <row r="359" spans="1:16" hidden="1" x14ac:dyDescent="0.25">
      <c r="A359" s="249"/>
      <c r="B359" s="249" t="s">
        <v>881</v>
      </c>
      <c r="C359" s="249"/>
      <c r="D359" s="249"/>
      <c r="E359" s="278" t="str">
        <f>IF(ISBLANK('BudCom Expense worksheet'!F385),"",('BudCom Expense worksheet'!F385))</f>
        <v/>
      </c>
      <c r="F359" s="279" t="str">
        <f>IF(ISBLANK('BudCom Expense worksheet'!G385),"",('BudCom Expense worksheet'!G385))</f>
        <v/>
      </c>
      <c r="G359" s="273" t="str">
        <f>IF(ISBLANK('BudCom Expense worksheet'!H385),"",('BudCom Expense worksheet'!H385))</f>
        <v/>
      </c>
      <c r="H359" s="274" t="str">
        <f>IF(ISBLANK('BudCom Expense worksheet'!I385),"",('BudCom Expense worksheet'!I385))</f>
        <v/>
      </c>
      <c r="I359" s="275" t="str">
        <f>IF(ISBLANK('BudCom Expense worksheet'!J385),"",('BudCom Expense worksheet'!J385))</f>
        <v/>
      </c>
      <c r="J359" s="273" t="str">
        <f>IF(ISBLANK('BudCom Expense worksheet'!K385),"",('BudCom Expense worksheet'!K385))</f>
        <v/>
      </c>
      <c r="K359" s="273" t="str">
        <f>IF(ISBLANK('BudCom Expense worksheet'!L385),"",('BudCom Expense worksheet'!L385))</f>
        <v/>
      </c>
      <c r="L359" s="273" t="str">
        <f>IF(ISBLANK('BudCom Expense worksheet'!M385),"",('BudCom Expense worksheet'!M385))</f>
        <v/>
      </c>
      <c r="M359" s="273" t="str">
        <f>IF(ISBLANK('BudCom Expense worksheet'!N385),"",('BudCom Expense worksheet'!N385))</f>
        <v/>
      </c>
      <c r="N359" s="254">
        <f>IF(ISBLANK('BudCom Expense worksheet'!O385),"",('BudCom Expense worksheet'!O385))</f>
        <v>44180</v>
      </c>
      <c r="O359" s="273" t="str">
        <f>IF(ISBLANK('BudCom Expense worksheet'!P385),"",('BudCom Expense worksheet'!P385))</f>
        <v/>
      </c>
      <c r="P359" s="273" t="str">
        <f>IF(ISBLANK('BudCom Expense worksheet'!Q385),"",('BudCom Expense worksheet'!Q385))</f>
        <v/>
      </c>
    </row>
    <row r="360" spans="1:16" hidden="1" x14ac:dyDescent="0.25">
      <c r="A360" s="249"/>
      <c r="B360" s="249"/>
      <c r="C360" s="281" t="s">
        <v>882</v>
      </c>
      <c r="D360" s="249"/>
      <c r="E360" s="289" t="str">
        <f>IF(ISBLANK('BudCom Expense worksheet'!F386),"",('BudCom Expense worksheet'!F386))</f>
        <v/>
      </c>
      <c r="F360" s="290">
        <f>IF(ISBLANK('BudCom Expense worksheet'!G386),"",('BudCom Expense worksheet'!G386))</f>
        <v>0</v>
      </c>
      <c r="G360" s="291">
        <f>IF(ISBLANK('BudCom Expense worksheet'!H386),"",('BudCom Expense worksheet'!H386))</f>
        <v>0</v>
      </c>
      <c r="H360" s="287">
        <f>IF(ISBLANK('BudCom Expense worksheet'!I386),"",('BudCom Expense worksheet'!I386))</f>
        <v>0</v>
      </c>
      <c r="I360" s="288" t="str">
        <f>IF(ISBLANK('BudCom Expense worksheet'!J386),"",('BudCom Expense worksheet'!J386))</f>
        <v>---</v>
      </c>
      <c r="J360" s="273">
        <f>IF(ISBLANK('BudCom Expense worksheet'!K386),"",('BudCom Expense worksheet'!K386))</f>
        <v>0</v>
      </c>
      <c r="K360" s="273">
        <f>IF(ISBLANK('BudCom Expense worksheet'!L386),"",('BudCom Expense worksheet'!L386))</f>
        <v>0</v>
      </c>
      <c r="L360" s="273">
        <f>IF(ISBLANK('BudCom Expense worksheet'!M386),"",('BudCom Expense worksheet'!M386))</f>
        <v>0</v>
      </c>
      <c r="M360" s="273">
        <f>IF(ISBLANK('BudCom Expense worksheet'!N386),"",('BudCom Expense worksheet'!N386))</f>
        <v>0</v>
      </c>
      <c r="N360" s="254">
        <f>IF(ISBLANK('BudCom Expense worksheet'!O386),"",('BudCom Expense worksheet'!O386))</f>
        <v>44180</v>
      </c>
      <c r="O360" s="273">
        <f>IF(ISBLANK('BudCom Expense worksheet'!P386),"",('BudCom Expense worksheet'!P386))</f>
        <v>0</v>
      </c>
      <c r="P360" s="273">
        <f>IF(ISBLANK('BudCom Expense worksheet'!Q386),"",('BudCom Expense worksheet'!Q386))</f>
        <v>0</v>
      </c>
    </row>
    <row r="361" spans="1:16" hidden="1" x14ac:dyDescent="0.25">
      <c r="A361" s="249"/>
      <c r="B361" s="249" t="s">
        <v>883</v>
      </c>
      <c r="C361" s="249"/>
      <c r="D361" s="249"/>
      <c r="E361" s="305">
        <f>IF(ISBLANK('BudCom Expense worksheet'!F387),"",('BudCom Expense worksheet'!F387))</f>
        <v>0</v>
      </c>
      <c r="F361" s="265">
        <f>IF(ISBLANK('BudCom Expense worksheet'!G387),"",('BudCom Expense worksheet'!G387))</f>
        <v>0</v>
      </c>
      <c r="G361" s="265">
        <f>IF(ISBLANK('BudCom Expense worksheet'!H387),"",('BudCom Expense worksheet'!H387))</f>
        <v>0</v>
      </c>
      <c r="H361" s="266">
        <f>IF(ISBLANK('BudCom Expense worksheet'!I387),"",('BudCom Expense worksheet'!I387))</f>
        <v>0</v>
      </c>
      <c r="I361" s="267" t="str">
        <f>IF(ISBLANK('BudCom Expense worksheet'!J387),"",('BudCom Expense worksheet'!J387))</f>
        <v>---</v>
      </c>
      <c r="J361" s="273">
        <f>IF(ISBLANK('BudCom Expense worksheet'!K387),"",('BudCom Expense worksheet'!K387))</f>
        <v>0</v>
      </c>
      <c r="K361" s="273">
        <f>IF(ISBLANK('BudCom Expense worksheet'!L387),"",('BudCom Expense worksheet'!L387))</f>
        <v>0</v>
      </c>
      <c r="L361" s="273">
        <f>IF(ISBLANK('BudCom Expense worksheet'!M387),"",('BudCom Expense worksheet'!M387))</f>
        <v>0</v>
      </c>
      <c r="M361" s="273">
        <f>IF(ISBLANK('BudCom Expense worksheet'!N387),"",('BudCom Expense worksheet'!N387))</f>
        <v>0</v>
      </c>
      <c r="N361" s="254">
        <f>IF(ISBLANK('BudCom Expense worksheet'!O387),"",('BudCom Expense worksheet'!O387))</f>
        <v>44180</v>
      </c>
      <c r="O361" s="273">
        <f>IF(ISBLANK('BudCom Expense worksheet'!P387),"",('BudCom Expense worksheet'!P387))</f>
        <v>0</v>
      </c>
      <c r="P361" s="273">
        <f>IF(ISBLANK('BudCom Expense worksheet'!Q387),"",('BudCom Expense worksheet'!Q387))</f>
        <v>0</v>
      </c>
    </row>
    <row r="362" spans="1:16" hidden="1" x14ac:dyDescent="0.25">
      <c r="A362" s="249"/>
      <c r="B362" s="249" t="s">
        <v>1208</v>
      </c>
      <c r="C362" s="249"/>
      <c r="D362" s="249"/>
      <c r="E362" s="278" t="str">
        <f>IF(ISBLANK('BudCom Expense worksheet'!F388),"",('BudCom Expense worksheet'!F388))</f>
        <v/>
      </c>
      <c r="F362" s="279" t="str">
        <f>IF(ISBLANK('BudCom Expense worksheet'!G388),"",('BudCom Expense worksheet'!G388))</f>
        <v/>
      </c>
      <c r="G362" s="273" t="str">
        <f>IF(ISBLANK('BudCom Expense worksheet'!H388),"",('BudCom Expense worksheet'!H388))</f>
        <v/>
      </c>
      <c r="H362" s="274" t="str">
        <f>IF(ISBLANK('BudCom Expense worksheet'!I388),"",('BudCom Expense worksheet'!I388))</f>
        <v/>
      </c>
      <c r="I362" s="275" t="str">
        <f>IF(ISBLANK('BudCom Expense worksheet'!J388),"",('BudCom Expense worksheet'!J388))</f>
        <v/>
      </c>
      <c r="J362" s="273" t="str">
        <f>IF(ISBLANK('BudCom Expense worksheet'!K388),"",('BudCom Expense worksheet'!K388))</f>
        <v/>
      </c>
      <c r="K362" s="273" t="str">
        <f>IF(ISBLANK('BudCom Expense worksheet'!L388),"",('BudCom Expense worksheet'!L388))</f>
        <v/>
      </c>
      <c r="L362" s="273" t="str">
        <f>IF(ISBLANK('BudCom Expense worksheet'!M388),"",('BudCom Expense worksheet'!M388))</f>
        <v/>
      </c>
      <c r="M362" s="273" t="str">
        <f>IF(ISBLANK('BudCom Expense worksheet'!N388),"",('BudCom Expense worksheet'!N388))</f>
        <v/>
      </c>
      <c r="N362" s="254">
        <f>IF(ISBLANK('BudCom Expense worksheet'!O388),"",('BudCom Expense worksheet'!O388))</f>
        <v>44180</v>
      </c>
      <c r="O362" s="273" t="str">
        <f>IF(ISBLANK('BudCom Expense worksheet'!P388),"",('BudCom Expense worksheet'!P388))</f>
        <v/>
      </c>
      <c r="P362" s="273" t="str">
        <f>IF(ISBLANK('BudCom Expense worksheet'!Q388),"",('BudCom Expense worksheet'!Q388))</f>
        <v/>
      </c>
    </row>
    <row r="363" spans="1:16" hidden="1" x14ac:dyDescent="0.25">
      <c r="A363" s="249"/>
      <c r="B363" s="249"/>
      <c r="C363" s="281" t="s">
        <v>884</v>
      </c>
      <c r="D363" s="249"/>
      <c r="E363" s="289" t="str">
        <f>IF(ISBLANK('BudCom Expense worksheet'!F389),"",('BudCom Expense worksheet'!F389))</f>
        <v/>
      </c>
      <c r="F363" s="290">
        <f>IF(ISBLANK('BudCom Expense worksheet'!G389),"",('BudCom Expense worksheet'!G389))</f>
        <v>0</v>
      </c>
      <c r="G363" s="291">
        <f>IF(ISBLANK('BudCom Expense worksheet'!H389),"",('BudCom Expense worksheet'!H389))</f>
        <v>0</v>
      </c>
      <c r="H363" s="287">
        <f>IF(ISBLANK('BudCom Expense worksheet'!I389),"",('BudCom Expense worksheet'!I389))</f>
        <v>0</v>
      </c>
      <c r="I363" s="288" t="str">
        <f>IF(ISBLANK('BudCom Expense worksheet'!J389),"",('BudCom Expense worksheet'!J389))</f>
        <v>---</v>
      </c>
      <c r="J363" s="273">
        <f>IF(ISBLANK('BudCom Expense worksheet'!K389),"",('BudCom Expense worksheet'!K389))</f>
        <v>0</v>
      </c>
      <c r="K363" s="273">
        <f>IF(ISBLANK('BudCom Expense worksheet'!L389),"",('BudCom Expense worksheet'!L389))</f>
        <v>0</v>
      </c>
      <c r="L363" s="273">
        <f>IF(ISBLANK('BudCom Expense worksheet'!M389),"",('BudCom Expense worksheet'!M389))</f>
        <v>0</v>
      </c>
      <c r="M363" s="273">
        <f>IF(ISBLANK('BudCom Expense worksheet'!N389),"",('BudCom Expense worksheet'!N389))</f>
        <v>0</v>
      </c>
      <c r="N363" s="254">
        <f>IF(ISBLANK('BudCom Expense worksheet'!O389),"",('BudCom Expense worksheet'!O389))</f>
        <v>44180</v>
      </c>
      <c r="O363" s="273">
        <f>IF(ISBLANK('BudCom Expense worksheet'!P389),"",('BudCom Expense worksheet'!P389))</f>
        <v>0</v>
      </c>
      <c r="P363" s="273">
        <f>IF(ISBLANK('BudCom Expense worksheet'!Q389),"",('BudCom Expense worksheet'!Q389))</f>
        <v>0</v>
      </c>
    </row>
    <row r="364" spans="1:16" hidden="1" x14ac:dyDescent="0.25">
      <c r="A364" s="249"/>
      <c r="B364" s="249" t="s">
        <v>1209</v>
      </c>
      <c r="C364" s="249"/>
      <c r="D364" s="249"/>
      <c r="E364" s="305">
        <f>IF(ISBLANK('BudCom Expense worksheet'!F390),"",('BudCom Expense worksheet'!F390))</f>
        <v>0</v>
      </c>
      <c r="F364" s="265">
        <f>IF(ISBLANK('BudCom Expense worksheet'!G390),"",('BudCom Expense worksheet'!G390))</f>
        <v>0</v>
      </c>
      <c r="G364" s="265">
        <f>IF(ISBLANK('BudCom Expense worksheet'!H390),"",('BudCom Expense worksheet'!H390))</f>
        <v>0</v>
      </c>
      <c r="H364" s="266">
        <f>IF(ISBLANK('BudCom Expense worksheet'!I390),"",('BudCom Expense worksheet'!I390))</f>
        <v>0</v>
      </c>
      <c r="I364" s="267" t="str">
        <f>IF(ISBLANK('BudCom Expense worksheet'!J390),"",('BudCom Expense worksheet'!J390))</f>
        <v>---</v>
      </c>
      <c r="J364" s="273">
        <f>IF(ISBLANK('BudCom Expense worksheet'!K390),"",('BudCom Expense worksheet'!K390))</f>
        <v>0</v>
      </c>
      <c r="K364" s="273">
        <f>IF(ISBLANK('BudCom Expense worksheet'!L390),"",('BudCom Expense worksheet'!L390))</f>
        <v>0</v>
      </c>
      <c r="L364" s="273">
        <f>IF(ISBLANK('BudCom Expense worksheet'!M390),"",('BudCom Expense worksheet'!M390))</f>
        <v>0</v>
      </c>
      <c r="M364" s="273">
        <f>IF(ISBLANK('BudCom Expense worksheet'!N390),"",('BudCom Expense worksheet'!N390))</f>
        <v>0</v>
      </c>
      <c r="N364" s="254">
        <f>IF(ISBLANK('BudCom Expense worksheet'!O390),"",('BudCom Expense worksheet'!O390))</f>
        <v>44180</v>
      </c>
      <c r="O364" s="273">
        <f>IF(ISBLANK('BudCom Expense worksheet'!P390),"",('BudCom Expense worksheet'!P390))</f>
        <v>0</v>
      </c>
      <c r="P364" s="273">
        <f>IF(ISBLANK('BudCom Expense worksheet'!Q390),"",('BudCom Expense worksheet'!Q390))</f>
        <v>0</v>
      </c>
    </row>
    <row r="365" spans="1:16" hidden="1" x14ac:dyDescent="0.25">
      <c r="A365" s="249"/>
      <c r="B365" s="249" t="s">
        <v>885</v>
      </c>
      <c r="C365" s="249"/>
      <c r="D365" s="249"/>
      <c r="E365" s="278" t="str">
        <f>IF(ISBLANK('BudCom Expense worksheet'!F391),"",('BudCom Expense worksheet'!F391))</f>
        <v/>
      </c>
      <c r="F365" s="279" t="str">
        <f>IF(ISBLANK('BudCom Expense worksheet'!G391),"",('BudCom Expense worksheet'!G391))</f>
        <v/>
      </c>
      <c r="G365" s="273" t="str">
        <f>IF(ISBLANK('BudCom Expense worksheet'!H391),"",('BudCom Expense worksheet'!H391))</f>
        <v/>
      </c>
      <c r="H365" s="274" t="str">
        <f>IF(ISBLANK('BudCom Expense worksheet'!I391),"",('BudCom Expense worksheet'!I391))</f>
        <v/>
      </c>
      <c r="I365" s="275" t="str">
        <f>IF(ISBLANK('BudCom Expense worksheet'!J391),"",('BudCom Expense worksheet'!J391))</f>
        <v/>
      </c>
      <c r="J365" s="273" t="str">
        <f>IF(ISBLANK('BudCom Expense worksheet'!K391),"",('BudCom Expense worksheet'!K391))</f>
        <v/>
      </c>
      <c r="K365" s="273" t="str">
        <f>IF(ISBLANK('BudCom Expense worksheet'!L391),"",('BudCom Expense worksheet'!L391))</f>
        <v/>
      </c>
      <c r="L365" s="273" t="str">
        <f>IF(ISBLANK('BudCom Expense worksheet'!M391),"",('BudCom Expense worksheet'!M391))</f>
        <v/>
      </c>
      <c r="M365" s="273" t="str">
        <f>IF(ISBLANK('BudCom Expense worksheet'!N391),"",('BudCom Expense worksheet'!N391))</f>
        <v/>
      </c>
      <c r="N365" s="254">
        <f>IF(ISBLANK('BudCom Expense worksheet'!O391),"",('BudCom Expense worksheet'!O391))</f>
        <v>44180</v>
      </c>
      <c r="O365" s="273" t="str">
        <f>IF(ISBLANK('BudCom Expense worksheet'!P391),"",('BudCom Expense worksheet'!P391))</f>
        <v/>
      </c>
      <c r="P365" s="273" t="str">
        <f>IF(ISBLANK('BudCom Expense worksheet'!Q391),"",('BudCom Expense worksheet'!Q391))</f>
        <v/>
      </c>
    </row>
    <row r="366" spans="1:16" hidden="1" x14ac:dyDescent="0.25">
      <c r="A366" s="249"/>
      <c r="B366" s="249"/>
      <c r="C366" s="281" t="s">
        <v>886</v>
      </c>
      <c r="D366" s="249"/>
      <c r="E366" s="289" t="str">
        <f>IF(ISBLANK('BudCom Expense worksheet'!F392),"",('BudCom Expense worksheet'!F392))</f>
        <v/>
      </c>
      <c r="F366" s="290">
        <f>IF(ISBLANK('BudCom Expense worksheet'!G392),"",('BudCom Expense worksheet'!G392))</f>
        <v>0</v>
      </c>
      <c r="G366" s="273">
        <f>IF(ISBLANK('BudCom Expense worksheet'!H392),"",('BudCom Expense worksheet'!H392))</f>
        <v>0</v>
      </c>
      <c r="H366" s="287">
        <f>IF(ISBLANK('BudCom Expense worksheet'!I392),"",('BudCom Expense worksheet'!I392))</f>
        <v>0</v>
      </c>
      <c r="I366" s="288" t="str">
        <f>IF(ISBLANK('BudCom Expense worksheet'!J392),"",('BudCom Expense worksheet'!J392))</f>
        <v>---</v>
      </c>
      <c r="J366" s="273">
        <f>IF(ISBLANK('BudCom Expense worksheet'!K392),"",('BudCom Expense worksheet'!K392))</f>
        <v>0</v>
      </c>
      <c r="K366" s="273">
        <f>IF(ISBLANK('BudCom Expense worksheet'!L392),"",('BudCom Expense worksheet'!L392))</f>
        <v>0</v>
      </c>
      <c r="L366" s="273">
        <f>IF(ISBLANK('BudCom Expense worksheet'!M392),"",('BudCom Expense worksheet'!M392))</f>
        <v>0</v>
      </c>
      <c r="M366" s="273">
        <f>IF(ISBLANK('BudCom Expense worksheet'!N392),"",('BudCom Expense worksheet'!N392))</f>
        <v>0</v>
      </c>
      <c r="N366" s="254">
        <f>IF(ISBLANK('BudCom Expense worksheet'!O392),"",('BudCom Expense worksheet'!O392))</f>
        <v>44180</v>
      </c>
      <c r="O366" s="273">
        <f>IF(ISBLANK('BudCom Expense worksheet'!P392),"",('BudCom Expense worksheet'!P392))</f>
        <v>0</v>
      </c>
      <c r="P366" s="273">
        <f>IF(ISBLANK('BudCom Expense worksheet'!Q392),"",('BudCom Expense worksheet'!Q392))</f>
        <v>0</v>
      </c>
    </row>
    <row r="367" spans="1:16" hidden="1" x14ac:dyDescent="0.25">
      <c r="A367" s="249"/>
      <c r="B367" s="249" t="s">
        <v>887</v>
      </c>
      <c r="C367" s="249"/>
      <c r="D367" s="249"/>
      <c r="E367" s="305">
        <f>IF(ISBLANK('BudCom Expense worksheet'!F393),"",('BudCom Expense worksheet'!F393))</f>
        <v>0</v>
      </c>
      <c r="F367" s="265">
        <f>IF(ISBLANK('BudCom Expense worksheet'!G393),"",('BudCom Expense worksheet'!G393))</f>
        <v>0</v>
      </c>
      <c r="G367" s="265">
        <f>IF(ISBLANK('BudCom Expense worksheet'!H393),"",('BudCom Expense worksheet'!H393))</f>
        <v>0</v>
      </c>
      <c r="H367" s="266">
        <f>IF(ISBLANK('BudCom Expense worksheet'!I393),"",('BudCom Expense worksheet'!I393))</f>
        <v>0</v>
      </c>
      <c r="I367" s="267" t="str">
        <f>IF(ISBLANK('BudCom Expense worksheet'!J393),"",('BudCom Expense worksheet'!J393))</f>
        <v>---</v>
      </c>
      <c r="J367" s="273">
        <f>IF(ISBLANK('BudCom Expense worksheet'!K393),"",('BudCom Expense worksheet'!K393))</f>
        <v>0</v>
      </c>
      <c r="K367" s="273">
        <f>IF(ISBLANK('BudCom Expense worksheet'!L393),"",('BudCom Expense worksheet'!L393))</f>
        <v>0</v>
      </c>
      <c r="L367" s="273">
        <f>IF(ISBLANK('BudCom Expense worksheet'!M393),"",('BudCom Expense worksheet'!M393))</f>
        <v>0</v>
      </c>
      <c r="M367" s="273">
        <f>IF(ISBLANK('BudCom Expense worksheet'!N393),"",('BudCom Expense worksheet'!N393))</f>
        <v>0</v>
      </c>
      <c r="N367" s="254">
        <f>IF(ISBLANK('BudCom Expense worksheet'!O393),"",('BudCom Expense worksheet'!O393))</f>
        <v>44180</v>
      </c>
      <c r="O367" s="273">
        <f>IF(ISBLANK('BudCom Expense worksheet'!P393),"",('BudCom Expense worksheet'!P393))</f>
        <v>0</v>
      </c>
      <c r="P367" s="273">
        <f>IF(ISBLANK('BudCom Expense worksheet'!Q393),"",('BudCom Expense worksheet'!Q393))</f>
        <v>0</v>
      </c>
    </row>
    <row r="368" spans="1:16" hidden="1" x14ac:dyDescent="0.25">
      <c r="A368" s="249"/>
      <c r="B368" s="249" t="s">
        <v>888</v>
      </c>
      <c r="C368" s="249"/>
      <c r="D368" s="249"/>
      <c r="E368" s="278" t="str">
        <f>IF(ISBLANK('BudCom Expense worksheet'!F394),"",('BudCom Expense worksheet'!F394))</f>
        <v/>
      </c>
      <c r="F368" s="279" t="str">
        <f>IF(ISBLANK('BudCom Expense worksheet'!G394),"",('BudCom Expense worksheet'!G394))</f>
        <v/>
      </c>
      <c r="G368" s="273" t="str">
        <f>IF(ISBLANK('BudCom Expense worksheet'!H394),"",('BudCom Expense worksheet'!H394))</f>
        <v/>
      </c>
      <c r="H368" s="274" t="str">
        <f>IF(ISBLANK('BudCom Expense worksheet'!I394),"",('BudCom Expense worksheet'!I394))</f>
        <v/>
      </c>
      <c r="I368" s="275" t="str">
        <f>IF(ISBLANK('BudCom Expense worksheet'!J394),"",('BudCom Expense worksheet'!J394))</f>
        <v/>
      </c>
      <c r="J368" s="273" t="str">
        <f>IF(ISBLANK('BudCom Expense worksheet'!K394),"",('BudCom Expense worksheet'!K394))</f>
        <v/>
      </c>
      <c r="K368" s="273" t="str">
        <f>IF(ISBLANK('BudCom Expense worksheet'!L394),"",('BudCom Expense worksheet'!L394))</f>
        <v/>
      </c>
      <c r="L368" s="273" t="str">
        <f>IF(ISBLANK('BudCom Expense worksheet'!M394),"",('BudCom Expense worksheet'!M394))</f>
        <v/>
      </c>
      <c r="M368" s="273" t="str">
        <f>IF(ISBLANK('BudCom Expense worksheet'!N394),"",('BudCom Expense worksheet'!N394))</f>
        <v/>
      </c>
      <c r="N368" s="254">
        <f>IF(ISBLANK('BudCom Expense worksheet'!O394),"",('BudCom Expense worksheet'!O394))</f>
        <v>44180</v>
      </c>
      <c r="O368" s="273" t="str">
        <f>IF(ISBLANK('BudCom Expense worksheet'!P394),"",('BudCom Expense worksheet'!P394))</f>
        <v/>
      </c>
      <c r="P368" s="273" t="str">
        <f>IF(ISBLANK('BudCom Expense worksheet'!Q394),"",('BudCom Expense worksheet'!Q394))</f>
        <v/>
      </c>
    </row>
    <row r="369" spans="1:16" hidden="1" x14ac:dyDescent="0.25">
      <c r="A369" s="249"/>
      <c r="B369" s="249"/>
      <c r="C369" s="281" t="s">
        <v>889</v>
      </c>
      <c r="D369" s="249"/>
      <c r="E369" s="289" t="str">
        <f>IF(ISBLANK('BudCom Expense worksheet'!F395),"",('BudCom Expense worksheet'!F395))</f>
        <v/>
      </c>
      <c r="F369" s="290">
        <f>IF(ISBLANK('BudCom Expense worksheet'!G395),"",('BudCom Expense worksheet'!G395))</f>
        <v>0</v>
      </c>
      <c r="G369" s="273">
        <f>IF(ISBLANK('BudCom Expense worksheet'!H395),"",('BudCom Expense worksheet'!H395))</f>
        <v>0</v>
      </c>
      <c r="H369" s="274">
        <f>IF(ISBLANK('BudCom Expense worksheet'!I395),"",('BudCom Expense worksheet'!I395))</f>
        <v>0</v>
      </c>
      <c r="I369" s="275" t="str">
        <f>IF(ISBLANK('BudCom Expense worksheet'!J395),"",('BudCom Expense worksheet'!J395))</f>
        <v>---</v>
      </c>
      <c r="J369" s="273">
        <f>IF(ISBLANK('BudCom Expense worksheet'!K395),"",('BudCom Expense worksheet'!K395))</f>
        <v>0</v>
      </c>
      <c r="K369" s="273">
        <f>IF(ISBLANK('BudCom Expense worksheet'!L395),"",('BudCom Expense worksheet'!L395))</f>
        <v>0</v>
      </c>
      <c r="L369" s="273">
        <f>IF(ISBLANK('BudCom Expense worksheet'!M395),"",('BudCom Expense worksheet'!M395))</f>
        <v>0</v>
      </c>
      <c r="M369" s="273">
        <f>IF(ISBLANK('BudCom Expense worksheet'!N395),"",('BudCom Expense worksheet'!N395))</f>
        <v>0</v>
      </c>
      <c r="N369" s="254">
        <f>IF(ISBLANK('BudCom Expense worksheet'!O395),"",('BudCom Expense worksheet'!O395))</f>
        <v>44180</v>
      </c>
      <c r="O369" s="273">
        <f>IF(ISBLANK('BudCom Expense worksheet'!P395),"",('BudCom Expense worksheet'!P395))</f>
        <v>0</v>
      </c>
      <c r="P369" s="273">
        <f>IF(ISBLANK('BudCom Expense worksheet'!Q395),"",('BudCom Expense worksheet'!Q395))</f>
        <v>0</v>
      </c>
    </row>
    <row r="370" spans="1:16" ht="13.5" hidden="1" thickBot="1" x14ac:dyDescent="0.3">
      <c r="A370" s="249"/>
      <c r="B370" s="249" t="s">
        <v>890</v>
      </c>
      <c r="C370" s="249"/>
      <c r="D370" s="249"/>
      <c r="E370" s="311">
        <f>IF(ISBLANK('BudCom Expense worksheet'!F396),"",('BudCom Expense worksheet'!F396))</f>
        <v>0</v>
      </c>
      <c r="F370" s="309">
        <f>IF(ISBLANK('BudCom Expense worksheet'!G396),"",('BudCom Expense worksheet'!G396))</f>
        <v>0</v>
      </c>
      <c r="G370" s="309">
        <f>IF(ISBLANK('BudCom Expense worksheet'!H396),"",('BudCom Expense worksheet'!H396))</f>
        <v>0</v>
      </c>
      <c r="H370" s="292">
        <f>IF(ISBLANK('BudCom Expense worksheet'!I396),"",('BudCom Expense worksheet'!I396))</f>
        <v>0</v>
      </c>
      <c r="I370" s="293" t="str">
        <f>IF(ISBLANK('BudCom Expense worksheet'!J396),"",('BudCom Expense worksheet'!J396))</f>
        <v>---</v>
      </c>
      <c r="J370" s="319">
        <f>IF(ISBLANK('BudCom Expense worksheet'!K396),"",('BudCom Expense worksheet'!K396))</f>
        <v>0</v>
      </c>
      <c r="K370" s="319">
        <f>IF(ISBLANK('BudCom Expense worksheet'!L396),"",('BudCom Expense worksheet'!L396))</f>
        <v>0</v>
      </c>
      <c r="L370" s="273">
        <f>IF(ISBLANK('BudCom Expense worksheet'!M396),"",('BudCom Expense worksheet'!M396))</f>
        <v>0</v>
      </c>
      <c r="M370" s="319">
        <f>IF(ISBLANK('BudCom Expense worksheet'!N396),"",('BudCom Expense worksheet'!N396))</f>
        <v>0</v>
      </c>
      <c r="N370" s="254">
        <f>IF(ISBLANK('BudCom Expense worksheet'!O396),"",('BudCom Expense worksheet'!O396))</f>
        <v>44180</v>
      </c>
      <c r="O370" s="273">
        <f>IF(ISBLANK('BudCom Expense worksheet'!P396),"",('BudCom Expense worksheet'!P396))</f>
        <v>0</v>
      </c>
      <c r="P370" s="319">
        <f>IF(ISBLANK('BudCom Expense worksheet'!Q396),"",('BudCom Expense worksheet'!Q396))</f>
        <v>0</v>
      </c>
    </row>
    <row r="371" spans="1:16" ht="14.25" thickTop="1" thickBot="1" x14ac:dyDescent="0.3">
      <c r="A371" s="249" t="s">
        <v>891</v>
      </c>
      <c r="B371" s="249"/>
      <c r="C371" s="249"/>
      <c r="D371" s="249"/>
      <c r="E371" s="295">
        <f>IF(ISBLANK('BudCom Expense worksheet'!F397),"",('BudCom Expense worksheet'!F397))</f>
        <v>2601.85</v>
      </c>
      <c r="F371" s="296">
        <f>IF(ISBLANK('BudCom Expense worksheet'!G397),"",('BudCom Expense worksheet'!G397))</f>
        <v>2773.32</v>
      </c>
      <c r="G371" s="297">
        <f>IF(ISBLANK('BudCom Expense worksheet'!H397),"",('BudCom Expense worksheet'!H397))</f>
        <v>3039</v>
      </c>
      <c r="H371" s="274">
        <f>IF(ISBLANK('BudCom Expense worksheet'!I397),"",('BudCom Expense worksheet'!I397))</f>
        <v>265.67999999999984</v>
      </c>
      <c r="I371" s="275">
        <f>IF(ISBLANK('BudCom Expense worksheet'!J397),"",('BudCom Expense worksheet'!J397))</f>
        <v>0.91257650542941759</v>
      </c>
      <c r="J371" s="297">
        <f>IF(ISBLANK('BudCom Expense worksheet'!K397),"",('BudCom Expense worksheet'!K397))</f>
        <v>2692</v>
      </c>
      <c r="K371" s="297">
        <f>IF(ISBLANK('BudCom Expense worksheet'!L397),"",('BudCom Expense worksheet'!L397))</f>
        <v>2692</v>
      </c>
      <c r="L371" s="297">
        <f>IF(ISBLANK('BudCom Expense worksheet'!M397),"",('BudCom Expense worksheet'!M397))</f>
        <v>0</v>
      </c>
      <c r="M371" s="297">
        <f>IF(ISBLANK('BudCom Expense worksheet'!N397),"",('BudCom Expense worksheet'!N397))</f>
        <v>2692</v>
      </c>
      <c r="N371" s="254">
        <f>IF(ISBLANK('BudCom Expense worksheet'!O397),"",('BudCom Expense worksheet'!O397))</f>
        <v>44180</v>
      </c>
      <c r="O371" s="297">
        <f>IF(ISBLANK('BudCom Expense worksheet'!P397),"",('BudCom Expense worksheet'!P397))</f>
        <v>0</v>
      </c>
      <c r="P371" s="297">
        <f>IF(ISBLANK('BudCom Expense worksheet'!Q397),"",('BudCom Expense worksheet'!Q397))</f>
        <v>2692</v>
      </c>
    </row>
    <row r="372" spans="1:16" ht="13.5" hidden="1" thickBot="1" x14ac:dyDescent="0.3">
      <c r="A372" s="249"/>
      <c r="B372" s="249"/>
      <c r="C372" s="249"/>
      <c r="D372" s="249"/>
      <c r="E372" s="278" t="str">
        <f>IF(ISBLANK('BudCom Expense worksheet'!F398),"",('BudCom Expense worksheet'!F398))</f>
        <v/>
      </c>
      <c r="F372" s="279" t="str">
        <f>IF(ISBLANK('BudCom Expense worksheet'!G398),"",('BudCom Expense worksheet'!G398))</f>
        <v/>
      </c>
      <c r="G372" s="273" t="str">
        <f>IF(ISBLANK('BudCom Expense worksheet'!H398),"",('BudCom Expense worksheet'!H398))</f>
        <v/>
      </c>
      <c r="H372" s="274" t="str">
        <f>IF(ISBLANK('BudCom Expense worksheet'!I398),"",('BudCom Expense worksheet'!I398))</f>
        <v/>
      </c>
      <c r="I372" s="275" t="str">
        <f>IF(ISBLANK('BudCom Expense worksheet'!J398),"",('BudCom Expense worksheet'!J398))</f>
        <v/>
      </c>
      <c r="J372" s="273" t="str">
        <f>IF(ISBLANK('BudCom Expense worksheet'!K398),"",('BudCom Expense worksheet'!K398))</f>
        <v/>
      </c>
      <c r="K372" s="273" t="str">
        <f>IF(ISBLANK('BudCom Expense worksheet'!L398),"",('BudCom Expense worksheet'!L398))</f>
        <v/>
      </c>
      <c r="L372" s="273" t="str">
        <f>IF(ISBLANK('BudCom Expense worksheet'!M398),"",('BudCom Expense worksheet'!M398))</f>
        <v/>
      </c>
      <c r="M372" s="273" t="str">
        <f>IF(ISBLANK('BudCom Expense worksheet'!N398),"",('BudCom Expense worksheet'!N398))</f>
        <v/>
      </c>
      <c r="N372" s="254" t="str">
        <f>IF(ISBLANK('BudCom Expense worksheet'!O398),"",('BudCom Expense worksheet'!O398))</f>
        <v/>
      </c>
      <c r="O372" s="273" t="str">
        <f>IF(ISBLANK('BudCom Expense worksheet'!P398),"",('BudCom Expense worksheet'!P398))</f>
        <v/>
      </c>
      <c r="P372" s="273" t="str">
        <f>IF(ISBLANK('BudCom Expense worksheet'!Q398),"",('BudCom Expense worksheet'!Q398))</f>
        <v/>
      </c>
    </row>
    <row r="373" spans="1:16" hidden="1" x14ac:dyDescent="0.25">
      <c r="A373" s="249" t="s">
        <v>892</v>
      </c>
      <c r="B373" s="249"/>
      <c r="C373" s="249"/>
      <c r="D373" s="249"/>
      <c r="E373" s="278" t="str">
        <f>IF(ISBLANK('BudCom Expense worksheet'!F399),"",('BudCom Expense worksheet'!F399))</f>
        <v/>
      </c>
      <c r="F373" s="279" t="str">
        <f>IF(ISBLANK('BudCom Expense worksheet'!G399),"",('BudCom Expense worksheet'!G399))</f>
        <v/>
      </c>
      <c r="G373" s="273" t="str">
        <f>IF(ISBLANK('BudCom Expense worksheet'!H399),"",('BudCom Expense worksheet'!H399))</f>
        <v/>
      </c>
      <c r="H373" s="274" t="str">
        <f>IF(ISBLANK('BudCom Expense worksheet'!I399),"",('BudCom Expense worksheet'!I399))</f>
        <v/>
      </c>
      <c r="I373" s="275" t="str">
        <f>IF(ISBLANK('BudCom Expense worksheet'!J399),"",('BudCom Expense worksheet'!J399))</f>
        <v/>
      </c>
      <c r="J373" s="273" t="str">
        <f>IF(ISBLANK('BudCom Expense worksheet'!K399),"",('BudCom Expense worksheet'!K399))</f>
        <v/>
      </c>
      <c r="K373" s="273" t="str">
        <f>IF(ISBLANK('BudCom Expense worksheet'!L399),"",('BudCom Expense worksheet'!L399))</f>
        <v/>
      </c>
      <c r="L373" s="273" t="str">
        <f>IF(ISBLANK('BudCom Expense worksheet'!M399),"",('BudCom Expense worksheet'!M399))</f>
        <v/>
      </c>
      <c r="M373" s="273" t="str">
        <f>IF(ISBLANK('BudCom Expense worksheet'!N399),"",('BudCom Expense worksheet'!N399))</f>
        <v/>
      </c>
      <c r="N373" s="254" t="str">
        <f>IF(ISBLANK('BudCom Expense worksheet'!O399),"",('BudCom Expense worksheet'!O399))</f>
        <v/>
      </c>
      <c r="O373" s="273" t="str">
        <f>IF(ISBLANK('BudCom Expense worksheet'!P399),"",('BudCom Expense worksheet'!P399))</f>
        <v/>
      </c>
      <c r="P373" s="273" t="str">
        <f>IF(ISBLANK('BudCom Expense worksheet'!Q399),"",('BudCom Expense worksheet'!Q399))</f>
        <v/>
      </c>
    </row>
    <row r="374" spans="1:16" hidden="1" x14ac:dyDescent="0.25">
      <c r="A374" s="249"/>
      <c r="B374" s="249" t="s">
        <v>893</v>
      </c>
      <c r="C374" s="249"/>
      <c r="D374" s="249"/>
      <c r="E374" s="278" t="str">
        <f>IF(ISBLANK('BudCom Expense worksheet'!F400),"",('BudCom Expense worksheet'!F400))</f>
        <v/>
      </c>
      <c r="F374" s="279" t="str">
        <f>IF(ISBLANK('BudCom Expense worksheet'!G400),"",('BudCom Expense worksheet'!G400))</f>
        <v/>
      </c>
      <c r="G374" s="273" t="str">
        <f>IF(ISBLANK('BudCom Expense worksheet'!H400),"",('BudCom Expense worksheet'!H400))</f>
        <v/>
      </c>
      <c r="H374" s="274" t="str">
        <f>IF(ISBLANK('BudCom Expense worksheet'!I400),"",('BudCom Expense worksheet'!I400))</f>
        <v/>
      </c>
      <c r="I374" s="275" t="str">
        <f>IF(ISBLANK('BudCom Expense worksheet'!J400),"",('BudCom Expense worksheet'!J400))</f>
        <v/>
      </c>
      <c r="J374" s="273" t="str">
        <f>IF(ISBLANK('BudCom Expense worksheet'!K400),"",('BudCom Expense worksheet'!K400))</f>
        <v/>
      </c>
      <c r="K374" s="273" t="str">
        <f>IF(ISBLANK('BudCom Expense worksheet'!L400),"",('BudCom Expense worksheet'!L400))</f>
        <v/>
      </c>
      <c r="L374" s="273" t="str">
        <f>IF(ISBLANK('BudCom Expense worksheet'!M400),"",('BudCom Expense worksheet'!M400))</f>
        <v/>
      </c>
      <c r="M374" s="273" t="str">
        <f>IF(ISBLANK('BudCom Expense worksheet'!N400),"",('BudCom Expense worksheet'!N400))</f>
        <v/>
      </c>
      <c r="N374" s="254">
        <f>IF(ISBLANK('BudCom Expense worksheet'!O400),"",('BudCom Expense worksheet'!O400))</f>
        <v>44117</v>
      </c>
      <c r="O374" s="273" t="str">
        <f>IF(ISBLANK('BudCom Expense worksheet'!P400),"",('BudCom Expense worksheet'!P400))</f>
        <v/>
      </c>
      <c r="P374" s="273" t="str">
        <f>IF(ISBLANK('BudCom Expense worksheet'!Q400),"",('BudCom Expense worksheet'!Q400))</f>
        <v/>
      </c>
    </row>
    <row r="375" spans="1:16" hidden="1" x14ac:dyDescent="0.25">
      <c r="A375" s="249"/>
      <c r="B375" s="249"/>
      <c r="C375" s="281" t="s">
        <v>894</v>
      </c>
      <c r="D375" s="298"/>
      <c r="E375" s="283">
        <f>IF(ISBLANK('BudCom Expense worksheet'!F401),"",('BudCom Expense worksheet'!F401))</f>
        <v>500</v>
      </c>
      <c r="F375" s="284">
        <f>IF(ISBLANK('BudCom Expense worksheet'!G401),"",('BudCom Expense worksheet'!G401))</f>
        <v>0</v>
      </c>
      <c r="G375" s="273">
        <f>IF(ISBLANK('BudCom Expense worksheet'!H401),"",('BudCom Expense worksheet'!H401))</f>
        <v>2000</v>
      </c>
      <c r="H375" s="274">
        <f>IF(ISBLANK('BudCom Expense worksheet'!I401),"",('BudCom Expense worksheet'!I401))</f>
        <v>2000</v>
      </c>
      <c r="I375" s="275">
        <f>IF(ISBLANK('BudCom Expense worksheet'!J401),"",('BudCom Expense worksheet'!J401))</f>
        <v>0</v>
      </c>
      <c r="J375" s="273">
        <f>IF(ISBLANK('BudCom Expense worksheet'!K401),"",('BudCom Expense worksheet'!K401))</f>
        <v>2000</v>
      </c>
      <c r="K375" s="273">
        <f>IF(ISBLANK('BudCom Expense worksheet'!L401),"",('BudCom Expense worksheet'!L401))</f>
        <v>2000</v>
      </c>
      <c r="L375" s="273">
        <f>IF(ISBLANK('BudCom Expense worksheet'!M401),"",('BudCom Expense worksheet'!M401))</f>
        <v>0</v>
      </c>
      <c r="M375" s="273">
        <f>IF(ISBLANK('BudCom Expense worksheet'!N401),"",('BudCom Expense worksheet'!N401))</f>
        <v>2000</v>
      </c>
      <c r="N375" s="254">
        <f>IF(ISBLANK('BudCom Expense worksheet'!O401),"",('BudCom Expense worksheet'!O401))</f>
        <v>44117</v>
      </c>
      <c r="O375" s="273">
        <f>IF(ISBLANK('BudCom Expense worksheet'!P401),"",('BudCom Expense worksheet'!P401))</f>
        <v>0</v>
      </c>
      <c r="P375" s="273">
        <f>IF(ISBLANK('BudCom Expense worksheet'!Q401),"",('BudCom Expense worksheet'!Q401))</f>
        <v>2000</v>
      </c>
    </row>
    <row r="376" spans="1:16" hidden="1" x14ac:dyDescent="0.25">
      <c r="A376" s="249"/>
      <c r="B376" s="249"/>
      <c r="C376" s="281" t="s">
        <v>895</v>
      </c>
      <c r="D376" s="249"/>
      <c r="E376" s="283">
        <f>IF(ISBLANK('BudCom Expense worksheet'!F402),"",('BudCom Expense worksheet'!F402))</f>
        <v>4000</v>
      </c>
      <c r="F376" s="284">
        <f>IF(ISBLANK('BudCom Expense worksheet'!G402),"",('BudCom Expense worksheet'!G402))</f>
        <v>1.45</v>
      </c>
      <c r="G376" s="273">
        <f>IF(ISBLANK('BudCom Expense worksheet'!H402),"",('BudCom Expense worksheet'!H402))</f>
        <v>2000</v>
      </c>
      <c r="H376" s="274">
        <f>IF(ISBLANK('BudCom Expense worksheet'!I402),"",('BudCom Expense worksheet'!I402))</f>
        <v>1998.55</v>
      </c>
      <c r="I376" s="275">
        <f>IF(ISBLANK('BudCom Expense worksheet'!J402),"",('BudCom Expense worksheet'!J402))</f>
        <v>7.2499999999999995E-4</v>
      </c>
      <c r="J376" s="273">
        <f>IF(ISBLANK('BudCom Expense worksheet'!K402),"",('BudCom Expense worksheet'!K402))</f>
        <v>2000</v>
      </c>
      <c r="K376" s="273">
        <f>IF(ISBLANK('BudCom Expense worksheet'!L402),"",('BudCom Expense worksheet'!L402))</f>
        <v>2000</v>
      </c>
      <c r="L376" s="273">
        <f>IF(ISBLANK('BudCom Expense worksheet'!M402),"",('BudCom Expense worksheet'!M402))</f>
        <v>0</v>
      </c>
      <c r="M376" s="273">
        <f>IF(ISBLANK('BudCom Expense worksheet'!N402),"",('BudCom Expense worksheet'!N402))</f>
        <v>2000</v>
      </c>
      <c r="N376" s="254">
        <f>IF(ISBLANK('BudCom Expense worksheet'!O402),"",('BudCom Expense worksheet'!O402))</f>
        <v>44117</v>
      </c>
      <c r="O376" s="273">
        <f>IF(ISBLANK('BudCom Expense worksheet'!P402),"",('BudCom Expense worksheet'!P402))</f>
        <v>0</v>
      </c>
      <c r="P376" s="273">
        <f>IF(ISBLANK('BudCom Expense worksheet'!Q402),"",('BudCom Expense worksheet'!Q402))</f>
        <v>2000</v>
      </c>
    </row>
    <row r="377" spans="1:16" hidden="1" x14ac:dyDescent="0.25">
      <c r="A377" s="249"/>
      <c r="B377" s="249"/>
      <c r="C377" s="281" t="s">
        <v>896</v>
      </c>
      <c r="D377" s="249"/>
      <c r="E377" s="283">
        <f>IF(ISBLANK('BudCom Expense worksheet'!F403),"",('BudCom Expense worksheet'!F403))</f>
        <v>3576</v>
      </c>
      <c r="F377" s="284">
        <f>IF(ISBLANK('BudCom Expense worksheet'!G403),"",('BudCom Expense worksheet'!G403))</f>
        <v>7152</v>
      </c>
      <c r="G377" s="273">
        <f>IF(ISBLANK('BudCom Expense worksheet'!H403),"",('BudCom Expense worksheet'!H403))</f>
        <v>3576</v>
      </c>
      <c r="H377" s="274">
        <f>IF(ISBLANK('BudCom Expense worksheet'!I403),"",('BudCom Expense worksheet'!I403))</f>
        <v>-3576</v>
      </c>
      <c r="I377" s="275">
        <f>IF(ISBLANK('BudCom Expense worksheet'!J403),"",('BudCom Expense worksheet'!J403))</f>
        <v>2</v>
      </c>
      <c r="J377" s="273">
        <f>IF(ISBLANK('BudCom Expense worksheet'!K403),"",('BudCom Expense worksheet'!K403))</f>
        <v>3576</v>
      </c>
      <c r="K377" s="273">
        <f>IF(ISBLANK('BudCom Expense worksheet'!L403),"",('BudCom Expense worksheet'!L403))</f>
        <v>3576</v>
      </c>
      <c r="L377" s="273">
        <f>IF(ISBLANK('BudCom Expense worksheet'!M403),"",('BudCom Expense worksheet'!M403))</f>
        <v>0</v>
      </c>
      <c r="M377" s="273">
        <f>IF(ISBLANK('BudCom Expense worksheet'!N403),"",('BudCom Expense worksheet'!N403))</f>
        <v>3576</v>
      </c>
      <c r="N377" s="254">
        <f>IF(ISBLANK('BudCom Expense worksheet'!O403),"",('BudCom Expense worksheet'!O403))</f>
        <v>44117</v>
      </c>
      <c r="O377" s="273">
        <f>IF(ISBLANK('BudCom Expense worksheet'!P403),"",('BudCom Expense worksheet'!P403))</f>
        <v>0</v>
      </c>
      <c r="P377" s="273">
        <f>IF(ISBLANK('BudCom Expense worksheet'!Q403),"",('BudCom Expense worksheet'!Q403))</f>
        <v>3576</v>
      </c>
    </row>
    <row r="378" spans="1:16" hidden="1" x14ac:dyDescent="0.25">
      <c r="A378" s="249"/>
      <c r="B378" s="249"/>
      <c r="C378" s="281" t="s">
        <v>897</v>
      </c>
      <c r="D378" s="249"/>
      <c r="E378" s="283">
        <f>IF(ISBLANK('BudCom Expense worksheet'!F404),"",('BudCom Expense worksheet'!F404))</f>
        <v>0</v>
      </c>
      <c r="F378" s="284">
        <f>IF(ISBLANK('BudCom Expense worksheet'!G404),"",('BudCom Expense worksheet'!G404))</f>
        <v>0</v>
      </c>
      <c r="G378" s="273">
        <f>IF(ISBLANK('BudCom Expense worksheet'!H404),"",('BudCom Expense worksheet'!H404))</f>
        <v>400</v>
      </c>
      <c r="H378" s="274">
        <f>IF(ISBLANK('BudCom Expense worksheet'!I404),"",('BudCom Expense worksheet'!I404))</f>
        <v>400</v>
      </c>
      <c r="I378" s="275">
        <f>IF(ISBLANK('BudCom Expense worksheet'!J404),"",('BudCom Expense worksheet'!J404))</f>
        <v>0</v>
      </c>
      <c r="J378" s="273">
        <f>IF(ISBLANK('BudCom Expense worksheet'!K404),"",('BudCom Expense worksheet'!K404))</f>
        <v>400</v>
      </c>
      <c r="K378" s="273">
        <f>IF(ISBLANK('BudCom Expense worksheet'!L404),"",('BudCom Expense worksheet'!L404))</f>
        <v>400</v>
      </c>
      <c r="L378" s="273">
        <f>IF(ISBLANK('BudCom Expense worksheet'!M404),"",('BudCom Expense worksheet'!M404))</f>
        <v>0</v>
      </c>
      <c r="M378" s="273">
        <f>IF(ISBLANK('BudCom Expense worksheet'!N404),"",('BudCom Expense worksheet'!N404))</f>
        <v>400</v>
      </c>
      <c r="N378" s="254">
        <f>IF(ISBLANK('BudCom Expense worksheet'!O404),"",('BudCom Expense worksheet'!O404))</f>
        <v>44117</v>
      </c>
      <c r="O378" s="273">
        <f>IF(ISBLANK('BudCom Expense worksheet'!P404),"",('BudCom Expense worksheet'!P404))</f>
        <v>0</v>
      </c>
      <c r="P378" s="273">
        <f>IF(ISBLANK('BudCom Expense worksheet'!Q404),"",('BudCom Expense worksheet'!Q404))</f>
        <v>400</v>
      </c>
    </row>
    <row r="379" spans="1:16" hidden="1" x14ac:dyDescent="0.25">
      <c r="A379" s="249"/>
      <c r="B379" s="249"/>
      <c r="C379" s="281" t="s">
        <v>898</v>
      </c>
      <c r="D379" s="249"/>
      <c r="E379" s="283">
        <f>IF(ISBLANK('BudCom Expense worksheet'!F405),"",('BudCom Expense worksheet'!F405))</f>
        <v>0</v>
      </c>
      <c r="F379" s="284">
        <f>IF(ISBLANK('BudCom Expense worksheet'!G405),"",('BudCom Expense worksheet'!G405))</f>
        <v>0</v>
      </c>
      <c r="G379" s="291">
        <f>IF(ISBLANK('BudCom Expense worksheet'!H405),"",('BudCom Expense worksheet'!H405))</f>
        <v>100</v>
      </c>
      <c r="H379" s="287">
        <f>IF(ISBLANK('BudCom Expense worksheet'!I405),"",('BudCom Expense worksheet'!I405))</f>
        <v>100</v>
      </c>
      <c r="I379" s="288">
        <f>IF(ISBLANK('BudCom Expense worksheet'!J405),"",('BudCom Expense worksheet'!J405))</f>
        <v>0</v>
      </c>
      <c r="J379" s="273">
        <f>IF(ISBLANK('BudCom Expense worksheet'!K405),"",('BudCom Expense worksheet'!K405))</f>
        <v>100</v>
      </c>
      <c r="K379" s="273">
        <f>IF(ISBLANK('BudCom Expense worksheet'!L405),"",('BudCom Expense worksheet'!L405))</f>
        <v>100</v>
      </c>
      <c r="L379" s="273">
        <f>IF(ISBLANK('BudCom Expense worksheet'!M405),"",('BudCom Expense worksheet'!M405))</f>
        <v>0</v>
      </c>
      <c r="M379" s="273">
        <f>IF(ISBLANK('BudCom Expense worksheet'!N405),"",('BudCom Expense worksheet'!N405))</f>
        <v>100</v>
      </c>
      <c r="N379" s="254">
        <f>IF(ISBLANK('BudCom Expense worksheet'!O405),"",('BudCom Expense worksheet'!O405))</f>
        <v>44117</v>
      </c>
      <c r="O379" s="273">
        <f>IF(ISBLANK('BudCom Expense worksheet'!P405),"",('BudCom Expense worksheet'!P405))</f>
        <v>0</v>
      </c>
      <c r="P379" s="273">
        <f>IF(ISBLANK('BudCom Expense worksheet'!Q405),"",('BudCom Expense worksheet'!Q405))</f>
        <v>100</v>
      </c>
    </row>
    <row r="380" spans="1:16" hidden="1" x14ac:dyDescent="0.25">
      <c r="A380" s="249"/>
      <c r="B380" s="249" t="s">
        <v>899</v>
      </c>
      <c r="C380" s="249"/>
      <c r="D380" s="249"/>
      <c r="E380" s="263">
        <f>IF(ISBLANK('BudCom Expense worksheet'!F406),"",('BudCom Expense worksheet'!F406))</f>
        <v>8076</v>
      </c>
      <c r="F380" s="264">
        <f>IF(ISBLANK('BudCom Expense worksheet'!G406),"",('BudCom Expense worksheet'!G406))</f>
        <v>7153.45</v>
      </c>
      <c r="G380" s="265">
        <f>IF(ISBLANK('BudCom Expense worksheet'!H406),"",('BudCom Expense worksheet'!H406))</f>
        <v>8076</v>
      </c>
      <c r="H380" s="266">
        <f>IF(ISBLANK('BudCom Expense worksheet'!I406),"",('BudCom Expense worksheet'!I406))</f>
        <v>922.55000000000018</v>
      </c>
      <c r="I380" s="267">
        <f>IF(ISBLANK('BudCom Expense worksheet'!J406),"",('BudCom Expense worksheet'!J406))</f>
        <v>0.88576646854878649</v>
      </c>
      <c r="J380" s="273">
        <f>IF(ISBLANK('BudCom Expense worksheet'!K406),"",('BudCom Expense worksheet'!K406))</f>
        <v>8076</v>
      </c>
      <c r="K380" s="273">
        <f>IF(ISBLANK('BudCom Expense worksheet'!L406),"",('BudCom Expense worksheet'!L406))</f>
        <v>8076</v>
      </c>
      <c r="L380" s="273">
        <f>IF(ISBLANK('BudCom Expense worksheet'!M406),"",('BudCom Expense worksheet'!M406))</f>
        <v>0</v>
      </c>
      <c r="M380" s="273">
        <f>IF(ISBLANK('BudCom Expense worksheet'!N406),"",('BudCom Expense worksheet'!N406))</f>
        <v>8076</v>
      </c>
      <c r="N380" s="254">
        <f>IF(ISBLANK('BudCom Expense worksheet'!O406),"",('BudCom Expense worksheet'!O406))</f>
        <v>44117</v>
      </c>
      <c r="O380" s="273">
        <f>IF(ISBLANK('BudCom Expense worksheet'!P406),"",('BudCom Expense worksheet'!P406))</f>
        <v>0</v>
      </c>
      <c r="P380" s="273">
        <f>IF(ISBLANK('BudCom Expense worksheet'!Q406),"",('BudCom Expense worksheet'!Q406))</f>
        <v>8076</v>
      </c>
    </row>
    <row r="381" spans="1:16" hidden="1" x14ac:dyDescent="0.25">
      <c r="A381" s="249"/>
      <c r="B381" s="249" t="s">
        <v>900</v>
      </c>
      <c r="C381" s="249"/>
      <c r="D381" s="249"/>
      <c r="E381" s="278" t="str">
        <f>IF(ISBLANK('BudCom Expense worksheet'!F407),"",('BudCom Expense worksheet'!F407))</f>
        <v/>
      </c>
      <c r="F381" s="279" t="str">
        <f>IF(ISBLANK('BudCom Expense worksheet'!G407),"",('BudCom Expense worksheet'!G407))</f>
        <v/>
      </c>
      <c r="G381" s="273" t="str">
        <f>IF(ISBLANK('BudCom Expense worksheet'!H407),"",('BudCom Expense worksheet'!H407))</f>
        <v/>
      </c>
      <c r="H381" s="274" t="str">
        <f>IF(ISBLANK('BudCom Expense worksheet'!I407),"",('BudCom Expense worksheet'!I407))</f>
        <v/>
      </c>
      <c r="I381" s="275" t="str">
        <f>IF(ISBLANK('BudCom Expense worksheet'!J407),"",('BudCom Expense worksheet'!J407))</f>
        <v/>
      </c>
      <c r="J381" s="273" t="str">
        <f>IF(ISBLANK('BudCom Expense worksheet'!K407),"",('BudCom Expense worksheet'!K407))</f>
        <v/>
      </c>
      <c r="K381" s="273" t="str">
        <f>IF(ISBLANK('BudCom Expense worksheet'!L407),"",('BudCom Expense worksheet'!L407))</f>
        <v/>
      </c>
      <c r="L381" s="273" t="str">
        <f>IF(ISBLANK('BudCom Expense worksheet'!M407),"",('BudCom Expense worksheet'!M407))</f>
        <v/>
      </c>
      <c r="M381" s="273" t="str">
        <f>IF(ISBLANK('BudCom Expense worksheet'!N407),"",('BudCom Expense worksheet'!N407))</f>
        <v/>
      </c>
      <c r="N381" s="254">
        <f>IF(ISBLANK('BudCom Expense worksheet'!O407),"",('BudCom Expense worksheet'!O407))</f>
        <v>44117</v>
      </c>
      <c r="O381" s="273" t="str">
        <f>IF(ISBLANK('BudCom Expense worksheet'!P407),"",('BudCom Expense worksheet'!P407))</f>
        <v/>
      </c>
      <c r="P381" s="273" t="str">
        <f>IF(ISBLANK('BudCom Expense worksheet'!Q407),"",('BudCom Expense worksheet'!Q407))</f>
        <v/>
      </c>
    </row>
    <row r="382" spans="1:16" hidden="1" x14ac:dyDescent="0.25">
      <c r="A382" s="249"/>
      <c r="B382" s="249"/>
      <c r="C382" s="281" t="s">
        <v>901</v>
      </c>
      <c r="D382" s="298"/>
      <c r="E382" s="278" t="str">
        <f>IF(ISBLANK('BudCom Expense worksheet'!F408),"",('BudCom Expense worksheet'!F408))</f>
        <v/>
      </c>
      <c r="F382" s="279">
        <f>IF(ISBLANK('BudCom Expense worksheet'!G408),"",('BudCom Expense worksheet'!G408))</f>
        <v>0</v>
      </c>
      <c r="G382" s="273">
        <f>IF(ISBLANK('BudCom Expense worksheet'!H408),"",('BudCom Expense worksheet'!H408))</f>
        <v>0</v>
      </c>
      <c r="H382" s="274">
        <f>IF(ISBLANK('BudCom Expense worksheet'!I408),"",('BudCom Expense worksheet'!I408))</f>
        <v>0</v>
      </c>
      <c r="I382" s="275" t="str">
        <f>IF(ISBLANK('BudCom Expense worksheet'!J408),"",('BudCom Expense worksheet'!J408))</f>
        <v>---</v>
      </c>
      <c r="J382" s="273">
        <f>IF(ISBLANK('BudCom Expense worksheet'!K408),"",('BudCom Expense worksheet'!K408))</f>
        <v>0</v>
      </c>
      <c r="K382" s="273">
        <f>IF(ISBLANK('BudCom Expense worksheet'!L408),"",('BudCom Expense worksheet'!L408))</f>
        <v>0</v>
      </c>
      <c r="L382" s="273">
        <f>IF(ISBLANK('BudCom Expense worksheet'!M408),"",('BudCom Expense worksheet'!M408))</f>
        <v>0</v>
      </c>
      <c r="M382" s="273">
        <f>IF(ISBLANK('BudCom Expense worksheet'!N408),"",('BudCom Expense worksheet'!N408))</f>
        <v>0</v>
      </c>
      <c r="N382" s="254">
        <f>IF(ISBLANK('BudCom Expense worksheet'!O408),"",('BudCom Expense worksheet'!O408))</f>
        <v>44117</v>
      </c>
      <c r="O382" s="273">
        <f>IF(ISBLANK('BudCom Expense worksheet'!P408),"",('BudCom Expense worksheet'!P408))</f>
        <v>0</v>
      </c>
      <c r="P382" s="273">
        <f>IF(ISBLANK('BudCom Expense worksheet'!Q408),"",('BudCom Expense worksheet'!Q408))</f>
        <v>0</v>
      </c>
    </row>
    <row r="383" spans="1:16" hidden="1" x14ac:dyDescent="0.25">
      <c r="A383" s="249"/>
      <c r="B383" s="249"/>
      <c r="C383" s="281" t="s">
        <v>902</v>
      </c>
      <c r="D383" s="249"/>
      <c r="E383" s="278" t="str">
        <f>IF(ISBLANK('BudCom Expense worksheet'!F409),"",('BudCom Expense worksheet'!F409))</f>
        <v/>
      </c>
      <c r="F383" s="279">
        <f>IF(ISBLANK('BudCom Expense worksheet'!G409),"",('BudCom Expense worksheet'!G409))</f>
        <v>0</v>
      </c>
      <c r="G383" s="273">
        <f>IF(ISBLANK('BudCom Expense worksheet'!H409),"",('BudCom Expense worksheet'!H409))</f>
        <v>0</v>
      </c>
      <c r="H383" s="274">
        <f>IF(ISBLANK('BudCom Expense worksheet'!I409),"",('BudCom Expense worksheet'!I409))</f>
        <v>0</v>
      </c>
      <c r="I383" s="275" t="str">
        <f>IF(ISBLANK('BudCom Expense worksheet'!J409),"",('BudCom Expense worksheet'!J409))</f>
        <v>---</v>
      </c>
      <c r="J383" s="273">
        <f>IF(ISBLANK('BudCom Expense worksheet'!K409),"",('BudCom Expense worksheet'!K409))</f>
        <v>0</v>
      </c>
      <c r="K383" s="273">
        <f>IF(ISBLANK('BudCom Expense worksheet'!L409),"",('BudCom Expense worksheet'!L409))</f>
        <v>0</v>
      </c>
      <c r="L383" s="273">
        <f>IF(ISBLANK('BudCom Expense worksheet'!M409),"",('BudCom Expense worksheet'!M409))</f>
        <v>0</v>
      </c>
      <c r="M383" s="273">
        <f>IF(ISBLANK('BudCom Expense worksheet'!N409),"",('BudCom Expense worksheet'!N409))</f>
        <v>0</v>
      </c>
      <c r="N383" s="254">
        <f>IF(ISBLANK('BudCom Expense worksheet'!O409),"",('BudCom Expense worksheet'!O409))</f>
        <v>44117</v>
      </c>
      <c r="O383" s="273">
        <f>IF(ISBLANK('BudCom Expense worksheet'!P409),"",('BudCom Expense worksheet'!P409))</f>
        <v>0</v>
      </c>
      <c r="P383" s="273">
        <f>IF(ISBLANK('BudCom Expense worksheet'!Q409),"",('BudCom Expense worksheet'!Q409))</f>
        <v>0</v>
      </c>
    </row>
    <row r="384" spans="1:16" hidden="1" x14ac:dyDescent="0.25">
      <c r="A384" s="249"/>
      <c r="B384" s="249"/>
      <c r="C384" s="281" t="s">
        <v>903</v>
      </c>
      <c r="D384" s="249"/>
      <c r="E384" s="278" t="str">
        <f>IF(ISBLANK('BudCom Expense worksheet'!F410),"",('BudCom Expense worksheet'!F410))</f>
        <v/>
      </c>
      <c r="F384" s="279">
        <f>IF(ISBLANK('BudCom Expense worksheet'!G410),"",('BudCom Expense worksheet'!G410))</f>
        <v>0</v>
      </c>
      <c r="G384" s="273">
        <f>IF(ISBLANK('BudCom Expense worksheet'!H410),"",('BudCom Expense worksheet'!H410))</f>
        <v>0</v>
      </c>
      <c r="H384" s="274">
        <f>IF(ISBLANK('BudCom Expense worksheet'!I410),"",('BudCom Expense worksheet'!I410))</f>
        <v>0</v>
      </c>
      <c r="I384" s="275" t="str">
        <f>IF(ISBLANK('BudCom Expense worksheet'!J410),"",('BudCom Expense worksheet'!J410))</f>
        <v>---</v>
      </c>
      <c r="J384" s="273">
        <f>IF(ISBLANK('BudCom Expense worksheet'!K410),"",('BudCom Expense worksheet'!K410))</f>
        <v>0</v>
      </c>
      <c r="K384" s="273">
        <f>IF(ISBLANK('BudCom Expense worksheet'!L410),"",('BudCom Expense worksheet'!L410))</f>
        <v>0</v>
      </c>
      <c r="L384" s="273">
        <f>IF(ISBLANK('BudCom Expense worksheet'!M410),"",('BudCom Expense worksheet'!M410))</f>
        <v>0</v>
      </c>
      <c r="M384" s="273">
        <f>IF(ISBLANK('BudCom Expense worksheet'!N410),"",('BudCom Expense worksheet'!N410))</f>
        <v>0</v>
      </c>
      <c r="N384" s="254">
        <f>IF(ISBLANK('BudCom Expense worksheet'!O410),"",('BudCom Expense worksheet'!O410))</f>
        <v>44117</v>
      </c>
      <c r="O384" s="273">
        <f>IF(ISBLANK('BudCom Expense worksheet'!P410),"",('BudCom Expense worksheet'!P410))</f>
        <v>0</v>
      </c>
      <c r="P384" s="273">
        <f>IF(ISBLANK('BudCom Expense worksheet'!Q410),"",('BudCom Expense worksheet'!Q410))</f>
        <v>0</v>
      </c>
    </row>
    <row r="385" spans="1:16" hidden="1" x14ac:dyDescent="0.25">
      <c r="A385" s="249"/>
      <c r="B385" s="249"/>
      <c r="C385" s="281" t="s">
        <v>904</v>
      </c>
      <c r="D385" s="249"/>
      <c r="E385" s="289" t="str">
        <f>IF(ISBLANK('BudCom Expense worksheet'!F411),"",('BudCom Expense worksheet'!F411))</f>
        <v/>
      </c>
      <c r="F385" s="290">
        <f>IF(ISBLANK('BudCom Expense worksheet'!G411),"",('BudCom Expense worksheet'!G411))</f>
        <v>0</v>
      </c>
      <c r="G385" s="291">
        <f>IF(ISBLANK('BudCom Expense worksheet'!H411),"",('BudCom Expense worksheet'!H411))</f>
        <v>0</v>
      </c>
      <c r="H385" s="274">
        <f>IF(ISBLANK('BudCom Expense worksheet'!I411),"",('BudCom Expense worksheet'!I411))</f>
        <v>0</v>
      </c>
      <c r="I385" s="275" t="str">
        <f>IF(ISBLANK('BudCom Expense worksheet'!J411),"",('BudCom Expense worksheet'!J411))</f>
        <v>---</v>
      </c>
      <c r="J385" s="273">
        <f>IF(ISBLANK('BudCom Expense worksheet'!K411),"",('BudCom Expense worksheet'!K411))</f>
        <v>0</v>
      </c>
      <c r="K385" s="273">
        <f>IF(ISBLANK('BudCom Expense worksheet'!L411),"",('BudCom Expense worksheet'!L411))</f>
        <v>0</v>
      </c>
      <c r="L385" s="273">
        <f>IF(ISBLANK('BudCom Expense worksheet'!M411),"",('BudCom Expense worksheet'!M411))</f>
        <v>0</v>
      </c>
      <c r="M385" s="273">
        <f>IF(ISBLANK('BudCom Expense worksheet'!N411),"",('BudCom Expense worksheet'!N411))</f>
        <v>0</v>
      </c>
      <c r="N385" s="254">
        <f>IF(ISBLANK('BudCom Expense worksheet'!O411),"",('BudCom Expense worksheet'!O411))</f>
        <v>44117</v>
      </c>
      <c r="O385" s="273">
        <f>IF(ISBLANK('BudCom Expense worksheet'!P411),"",('BudCom Expense worksheet'!P411))</f>
        <v>0</v>
      </c>
      <c r="P385" s="273">
        <f>IF(ISBLANK('BudCom Expense worksheet'!Q411),"",('BudCom Expense worksheet'!Q411))</f>
        <v>0</v>
      </c>
    </row>
    <row r="386" spans="1:16" ht="13.5" hidden="1" thickBot="1" x14ac:dyDescent="0.3">
      <c r="A386" s="249"/>
      <c r="B386" s="249" t="s">
        <v>905</v>
      </c>
      <c r="C386" s="249"/>
      <c r="D386" s="249"/>
      <c r="E386" s="311">
        <f>IF(ISBLANK('BudCom Expense worksheet'!F412),"",('BudCom Expense worksheet'!F412))</f>
        <v>0</v>
      </c>
      <c r="F386" s="309">
        <f>IF(ISBLANK('BudCom Expense worksheet'!G412),"",('BudCom Expense worksheet'!G412))</f>
        <v>0</v>
      </c>
      <c r="G386" s="309">
        <f>IF(ISBLANK('BudCom Expense worksheet'!H412),"",('BudCom Expense worksheet'!H412))</f>
        <v>0</v>
      </c>
      <c r="H386" s="292">
        <f>IF(ISBLANK('BudCom Expense worksheet'!I412),"",('BudCom Expense worksheet'!I412))</f>
        <v>0</v>
      </c>
      <c r="I386" s="293" t="str">
        <f>IF(ISBLANK('BudCom Expense worksheet'!J412),"",('BudCom Expense worksheet'!J412))</f>
        <v>---</v>
      </c>
      <c r="J386" s="319">
        <f>IF(ISBLANK('BudCom Expense worksheet'!K412),"",('BudCom Expense worksheet'!K412))</f>
        <v>0</v>
      </c>
      <c r="K386" s="319">
        <f>IF(ISBLANK('BudCom Expense worksheet'!L412),"",('BudCom Expense worksheet'!L412))</f>
        <v>0</v>
      </c>
      <c r="L386" s="273">
        <f>IF(ISBLANK('BudCom Expense worksheet'!M412),"",('BudCom Expense worksheet'!M412))</f>
        <v>0</v>
      </c>
      <c r="M386" s="319">
        <f>IF(ISBLANK('BudCom Expense worksheet'!N412),"",('BudCom Expense worksheet'!N412))</f>
        <v>0</v>
      </c>
      <c r="N386" s="254">
        <f>IF(ISBLANK('BudCom Expense worksheet'!O412),"",('BudCom Expense worksheet'!O412))</f>
        <v>44117</v>
      </c>
      <c r="O386" s="319">
        <f>IF(ISBLANK('BudCom Expense worksheet'!P412),"",('BudCom Expense worksheet'!P412))</f>
        <v>0</v>
      </c>
      <c r="P386" s="319">
        <f>IF(ISBLANK('BudCom Expense worksheet'!Q412),"",('BudCom Expense worksheet'!Q412))</f>
        <v>0</v>
      </c>
    </row>
    <row r="387" spans="1:16" ht="14.25" thickTop="1" thickBot="1" x14ac:dyDescent="0.3">
      <c r="A387" s="249" t="s">
        <v>906</v>
      </c>
      <c r="B387" s="249"/>
      <c r="C387" s="249"/>
      <c r="D387" s="249"/>
      <c r="E387" s="295">
        <f>IF(ISBLANK('BudCom Expense worksheet'!F413),"",('BudCom Expense worksheet'!F413))</f>
        <v>8076</v>
      </c>
      <c r="F387" s="296">
        <f>IF(ISBLANK('BudCom Expense worksheet'!G413),"",('BudCom Expense worksheet'!G413))</f>
        <v>7153.45</v>
      </c>
      <c r="G387" s="297">
        <f>IF(ISBLANK('BudCom Expense worksheet'!H413),"",('BudCom Expense worksheet'!H413))</f>
        <v>8076</v>
      </c>
      <c r="H387" s="274">
        <f>IF(ISBLANK('BudCom Expense worksheet'!I413),"",('BudCom Expense worksheet'!I413))</f>
        <v>922.55000000000018</v>
      </c>
      <c r="I387" s="275">
        <f>IF(ISBLANK('BudCom Expense worksheet'!J413),"",('BudCom Expense worksheet'!J413))</f>
        <v>0.88576646854878649</v>
      </c>
      <c r="J387" s="297">
        <f>IF(ISBLANK('BudCom Expense worksheet'!K413),"",('BudCom Expense worksheet'!K413))</f>
        <v>8076</v>
      </c>
      <c r="K387" s="297">
        <f>IF(ISBLANK('BudCom Expense worksheet'!L413),"",('BudCom Expense worksheet'!L413))</f>
        <v>8076</v>
      </c>
      <c r="L387" s="297">
        <f>IF(ISBLANK('BudCom Expense worksheet'!M413),"",('BudCom Expense worksheet'!M413))</f>
        <v>0</v>
      </c>
      <c r="M387" s="297">
        <f>IF(ISBLANK('BudCom Expense worksheet'!N413),"",('BudCom Expense worksheet'!N413))</f>
        <v>8076</v>
      </c>
      <c r="N387" s="254">
        <f>IF(ISBLANK('BudCom Expense worksheet'!O413),"",('BudCom Expense worksheet'!O413))</f>
        <v>44117</v>
      </c>
      <c r="O387" s="297">
        <f>IF(ISBLANK('BudCom Expense worksheet'!P413),"",('BudCom Expense worksheet'!P413))</f>
        <v>0</v>
      </c>
      <c r="P387" s="297">
        <f>IF(ISBLANK('BudCom Expense worksheet'!Q413),"",('BudCom Expense worksheet'!Q413))</f>
        <v>8076</v>
      </c>
    </row>
    <row r="388" spans="1:16" ht="13.5" hidden="1" thickBot="1" x14ac:dyDescent="0.3">
      <c r="A388" s="249"/>
      <c r="B388" s="249"/>
      <c r="C388" s="249"/>
      <c r="D388" s="249"/>
      <c r="E388" s="278" t="str">
        <f>IF(ISBLANK('BudCom Expense worksheet'!F414),"",('BudCom Expense worksheet'!F414))</f>
        <v/>
      </c>
      <c r="F388" s="279" t="str">
        <f>IF(ISBLANK('BudCom Expense worksheet'!G414),"",('BudCom Expense worksheet'!G414))</f>
        <v/>
      </c>
      <c r="G388" s="273" t="str">
        <f>IF(ISBLANK('BudCom Expense worksheet'!H414),"",('BudCom Expense worksheet'!H414))</f>
        <v/>
      </c>
      <c r="H388" s="274" t="str">
        <f>IF(ISBLANK('BudCom Expense worksheet'!I414),"",('BudCom Expense worksheet'!I414))</f>
        <v/>
      </c>
      <c r="I388" s="275" t="str">
        <f>IF(ISBLANK('BudCom Expense worksheet'!J414),"",('BudCom Expense worksheet'!J414))</f>
        <v/>
      </c>
      <c r="J388" s="273" t="str">
        <f>IF(ISBLANK('BudCom Expense worksheet'!K414),"",('BudCom Expense worksheet'!K414))</f>
        <v/>
      </c>
      <c r="K388" s="273" t="str">
        <f>IF(ISBLANK('BudCom Expense worksheet'!L414),"",('BudCom Expense worksheet'!L414))</f>
        <v/>
      </c>
      <c r="L388" s="273" t="str">
        <f>IF(ISBLANK('BudCom Expense worksheet'!M414),"",('BudCom Expense worksheet'!M414))</f>
        <v/>
      </c>
      <c r="M388" s="273" t="str">
        <f>IF(ISBLANK('BudCom Expense worksheet'!N414),"",('BudCom Expense worksheet'!N414))</f>
        <v/>
      </c>
      <c r="N388" s="254" t="str">
        <f>IF(ISBLANK('BudCom Expense worksheet'!O414),"",('BudCom Expense worksheet'!O414))</f>
        <v/>
      </c>
      <c r="O388" s="273" t="str">
        <f>IF(ISBLANK('BudCom Expense worksheet'!P414),"",('BudCom Expense worksheet'!P414))</f>
        <v/>
      </c>
      <c r="P388" s="273" t="str">
        <f>IF(ISBLANK('BudCom Expense worksheet'!Q414),"",('BudCom Expense worksheet'!Q414))</f>
        <v/>
      </c>
    </row>
    <row r="389" spans="1:16" hidden="1" x14ac:dyDescent="0.25">
      <c r="A389" s="249" t="s">
        <v>907</v>
      </c>
      <c r="B389" s="249"/>
      <c r="C389" s="249"/>
      <c r="D389" s="249"/>
      <c r="E389" s="278" t="str">
        <f>IF(ISBLANK('BudCom Expense worksheet'!F415),"",('BudCom Expense worksheet'!F415))</f>
        <v/>
      </c>
      <c r="F389" s="279" t="str">
        <f>IF(ISBLANK('BudCom Expense worksheet'!G415),"",('BudCom Expense worksheet'!G415))</f>
        <v/>
      </c>
      <c r="G389" s="273" t="str">
        <f>IF(ISBLANK('BudCom Expense worksheet'!H415),"",('BudCom Expense worksheet'!H415))</f>
        <v/>
      </c>
      <c r="H389" s="274" t="str">
        <f>IF(ISBLANK('BudCom Expense worksheet'!I415),"",('BudCom Expense worksheet'!I415))</f>
        <v/>
      </c>
      <c r="I389" s="275" t="str">
        <f>IF(ISBLANK('BudCom Expense worksheet'!J415),"",('BudCom Expense worksheet'!J415))</f>
        <v/>
      </c>
      <c r="J389" s="273" t="str">
        <f>IF(ISBLANK('BudCom Expense worksheet'!K415),"",('BudCom Expense worksheet'!K415))</f>
        <v/>
      </c>
      <c r="K389" s="273" t="str">
        <f>IF(ISBLANK('BudCom Expense worksheet'!L415),"",('BudCom Expense worksheet'!L415))</f>
        <v/>
      </c>
      <c r="L389" s="273" t="str">
        <f>IF(ISBLANK('BudCom Expense worksheet'!M415),"",('BudCom Expense worksheet'!M415))</f>
        <v/>
      </c>
      <c r="M389" s="273" t="str">
        <f>IF(ISBLANK('BudCom Expense worksheet'!N415),"",('BudCom Expense worksheet'!N415))</f>
        <v/>
      </c>
      <c r="N389" s="254" t="str">
        <f>IF(ISBLANK('BudCom Expense worksheet'!O415),"",('BudCom Expense worksheet'!O415))</f>
        <v/>
      </c>
      <c r="O389" s="273" t="str">
        <f>IF(ISBLANK('BudCom Expense worksheet'!P415),"",('BudCom Expense worksheet'!P415))</f>
        <v/>
      </c>
      <c r="P389" s="273" t="str">
        <f>IF(ISBLANK('BudCom Expense worksheet'!Q415),"",('BudCom Expense worksheet'!Q415))</f>
        <v/>
      </c>
    </row>
    <row r="390" spans="1:16" hidden="1" x14ac:dyDescent="0.25">
      <c r="A390" s="249"/>
      <c r="B390" s="249" t="s">
        <v>908</v>
      </c>
      <c r="C390" s="249"/>
      <c r="D390" s="249"/>
      <c r="E390" s="278" t="str">
        <f>IF(ISBLANK('BudCom Expense worksheet'!F416),"",('BudCom Expense worksheet'!F416))</f>
        <v/>
      </c>
      <c r="F390" s="279" t="str">
        <f>IF(ISBLANK('BudCom Expense worksheet'!G416),"",('BudCom Expense worksheet'!G416))</f>
        <v/>
      </c>
      <c r="G390" s="273" t="str">
        <f>IF(ISBLANK('BudCom Expense worksheet'!H416),"",('BudCom Expense worksheet'!H416))</f>
        <v/>
      </c>
      <c r="H390" s="274" t="str">
        <f>IF(ISBLANK('BudCom Expense worksheet'!I416),"",('BudCom Expense worksheet'!I416))</f>
        <v/>
      </c>
      <c r="I390" s="275" t="str">
        <f>IF(ISBLANK('BudCom Expense worksheet'!J416),"",('BudCom Expense worksheet'!J416))</f>
        <v/>
      </c>
      <c r="J390" s="273" t="str">
        <f>IF(ISBLANK('BudCom Expense worksheet'!K416),"",('BudCom Expense worksheet'!K416))</f>
        <v/>
      </c>
      <c r="K390" s="273" t="str">
        <f>IF(ISBLANK('BudCom Expense worksheet'!L416),"",('BudCom Expense worksheet'!L416))</f>
        <v/>
      </c>
      <c r="L390" s="273" t="str">
        <f>IF(ISBLANK('BudCom Expense worksheet'!M416),"",('BudCom Expense worksheet'!M416))</f>
        <v/>
      </c>
      <c r="M390" s="273" t="str">
        <f>IF(ISBLANK('BudCom Expense worksheet'!N416),"",('BudCom Expense worksheet'!N416))</f>
        <v/>
      </c>
      <c r="N390" s="254" t="str">
        <f>IF(ISBLANK('BudCom Expense worksheet'!O416),"",('BudCom Expense worksheet'!O416))</f>
        <v/>
      </c>
      <c r="O390" s="273" t="str">
        <f>IF(ISBLANK('BudCom Expense worksheet'!P416),"",('BudCom Expense worksheet'!P416))</f>
        <v/>
      </c>
      <c r="P390" s="273" t="str">
        <f>IF(ISBLANK('BudCom Expense worksheet'!Q416),"",('BudCom Expense worksheet'!Q416))</f>
        <v/>
      </c>
    </row>
    <row r="391" spans="1:16" hidden="1" x14ac:dyDescent="0.25">
      <c r="A391" s="249"/>
      <c r="B391" s="249"/>
      <c r="C391" s="281" t="s">
        <v>909</v>
      </c>
      <c r="D391" s="249"/>
      <c r="E391" s="278" t="str">
        <f>IF(ISBLANK('BudCom Expense worksheet'!F417),"",('BudCom Expense worksheet'!F417))</f>
        <v/>
      </c>
      <c r="F391" s="279">
        <f>IF(ISBLANK('BudCom Expense worksheet'!G417),"",('BudCom Expense worksheet'!G417))</f>
        <v>0</v>
      </c>
      <c r="G391" s="273">
        <f>IF(ISBLANK('BudCom Expense worksheet'!H417),"",('BudCom Expense worksheet'!H417))</f>
        <v>0</v>
      </c>
      <c r="H391" s="274">
        <f>IF(ISBLANK('BudCom Expense worksheet'!I417),"",('BudCom Expense worksheet'!I417))</f>
        <v>0</v>
      </c>
      <c r="I391" s="275" t="str">
        <f>IF(ISBLANK('BudCom Expense worksheet'!J417),"",('BudCom Expense worksheet'!J417))</f>
        <v>---</v>
      </c>
      <c r="J391" s="273">
        <f>IF(ISBLANK('BudCom Expense worksheet'!K417),"",('BudCom Expense worksheet'!K417))</f>
        <v>0</v>
      </c>
      <c r="K391" s="273">
        <f>IF(ISBLANK('BudCom Expense worksheet'!L417),"",('BudCom Expense worksheet'!L417))</f>
        <v>0</v>
      </c>
      <c r="L391" s="273">
        <f>IF(ISBLANK('BudCom Expense worksheet'!M417),"",('BudCom Expense worksheet'!M417))</f>
        <v>0</v>
      </c>
      <c r="M391" s="273">
        <f>IF(ISBLANK('BudCom Expense worksheet'!N417),"",('BudCom Expense worksheet'!N417))</f>
        <v>0</v>
      </c>
      <c r="N391" s="254" t="str">
        <f>IF(ISBLANK('BudCom Expense worksheet'!O417),"",('BudCom Expense worksheet'!O417))</f>
        <v/>
      </c>
      <c r="O391" s="273">
        <f>IF(ISBLANK('BudCom Expense worksheet'!P417),"",('BudCom Expense worksheet'!P417))</f>
        <v>0</v>
      </c>
      <c r="P391" s="273">
        <f>IF(ISBLANK('BudCom Expense worksheet'!Q417),"",('BudCom Expense worksheet'!Q417))</f>
        <v>0</v>
      </c>
    </row>
    <row r="392" spans="1:16" hidden="1" x14ac:dyDescent="0.25">
      <c r="A392" s="249"/>
      <c r="B392" s="249"/>
      <c r="C392" s="281" t="s">
        <v>910</v>
      </c>
      <c r="D392" s="249"/>
      <c r="E392" s="278" t="str">
        <f>IF(ISBLANK('BudCom Expense worksheet'!F418),"",('BudCom Expense worksheet'!F418))</f>
        <v/>
      </c>
      <c r="F392" s="279">
        <f>IF(ISBLANK('BudCom Expense worksheet'!G418),"",('BudCom Expense worksheet'!G418))</f>
        <v>0</v>
      </c>
      <c r="G392" s="273">
        <f>IF(ISBLANK('BudCom Expense worksheet'!H418),"",('BudCom Expense worksheet'!H418))</f>
        <v>0</v>
      </c>
      <c r="H392" s="274">
        <f>IF(ISBLANK('BudCom Expense worksheet'!I418),"",('BudCom Expense worksheet'!I418))</f>
        <v>0</v>
      </c>
      <c r="I392" s="275" t="str">
        <f>IF(ISBLANK('BudCom Expense worksheet'!J418),"",('BudCom Expense worksheet'!J418))</f>
        <v>---</v>
      </c>
      <c r="J392" s="273">
        <f>IF(ISBLANK('BudCom Expense worksheet'!K418),"",('BudCom Expense worksheet'!K418))</f>
        <v>0</v>
      </c>
      <c r="K392" s="273">
        <f>IF(ISBLANK('BudCom Expense worksheet'!L418),"",('BudCom Expense worksheet'!L418))</f>
        <v>0</v>
      </c>
      <c r="L392" s="273">
        <f>IF(ISBLANK('BudCom Expense worksheet'!M418),"",('BudCom Expense worksheet'!M418))</f>
        <v>0</v>
      </c>
      <c r="M392" s="273">
        <f>IF(ISBLANK('BudCom Expense worksheet'!N418),"",('BudCom Expense worksheet'!N418))</f>
        <v>0</v>
      </c>
      <c r="N392" s="254" t="str">
        <f>IF(ISBLANK('BudCom Expense worksheet'!O418),"",('BudCom Expense worksheet'!O418))</f>
        <v/>
      </c>
      <c r="O392" s="273">
        <f>IF(ISBLANK('BudCom Expense worksheet'!P418),"",('BudCom Expense worksheet'!P418))</f>
        <v>0</v>
      </c>
      <c r="P392" s="273">
        <f>IF(ISBLANK('BudCom Expense worksheet'!Q418),"",('BudCom Expense worksheet'!Q418))</f>
        <v>0</v>
      </c>
    </row>
    <row r="393" spans="1:16" hidden="1" x14ac:dyDescent="0.25">
      <c r="A393" s="249"/>
      <c r="B393" s="249"/>
      <c r="C393" s="281" t="s">
        <v>911</v>
      </c>
      <c r="D393" s="249"/>
      <c r="E393" s="278" t="str">
        <f>IF(ISBLANK('BudCom Expense worksheet'!F419),"",('BudCom Expense worksheet'!F419))</f>
        <v/>
      </c>
      <c r="F393" s="279">
        <f>IF(ISBLANK('BudCom Expense worksheet'!G419),"",('BudCom Expense worksheet'!G419))</f>
        <v>0</v>
      </c>
      <c r="G393" s="273">
        <f>IF(ISBLANK('BudCom Expense worksheet'!H419),"",('BudCom Expense worksheet'!H419))</f>
        <v>0</v>
      </c>
      <c r="H393" s="274">
        <f>IF(ISBLANK('BudCom Expense worksheet'!I419),"",('BudCom Expense worksheet'!I419))</f>
        <v>0</v>
      </c>
      <c r="I393" s="275" t="str">
        <f>IF(ISBLANK('BudCom Expense worksheet'!J419),"",('BudCom Expense worksheet'!J419))</f>
        <v>---</v>
      </c>
      <c r="J393" s="273">
        <f>IF(ISBLANK('BudCom Expense worksheet'!K419),"",('BudCom Expense worksheet'!K419))</f>
        <v>0</v>
      </c>
      <c r="K393" s="273">
        <f>IF(ISBLANK('BudCom Expense worksheet'!L419),"",('BudCom Expense worksheet'!L419))</f>
        <v>0</v>
      </c>
      <c r="L393" s="291">
        <f>IF(ISBLANK('BudCom Expense worksheet'!M419),"",('BudCom Expense worksheet'!M419))</f>
        <v>0</v>
      </c>
      <c r="M393" s="273">
        <f>IF(ISBLANK('BudCom Expense worksheet'!N419),"",('BudCom Expense worksheet'!N419))</f>
        <v>0</v>
      </c>
      <c r="N393" s="254" t="str">
        <f>IF(ISBLANK('BudCom Expense worksheet'!O419),"",('BudCom Expense worksheet'!O419))</f>
        <v/>
      </c>
      <c r="O393" s="273">
        <f>IF(ISBLANK('BudCom Expense worksheet'!P419),"",('BudCom Expense worksheet'!P419))</f>
        <v>0</v>
      </c>
      <c r="P393" s="273">
        <f>IF(ISBLANK('BudCom Expense worksheet'!Q419),"",('BudCom Expense worksheet'!Q419))</f>
        <v>0</v>
      </c>
    </row>
    <row r="394" spans="1:16" ht="13.5" hidden="1" thickBot="1" x14ac:dyDescent="0.3">
      <c r="A394" s="249"/>
      <c r="B394" s="249" t="s">
        <v>912</v>
      </c>
      <c r="C394" s="249"/>
      <c r="D394" s="249"/>
      <c r="E394" s="311">
        <f>IF(ISBLANK('BudCom Expense worksheet'!F420),"",('BudCom Expense worksheet'!F420))</f>
        <v>0</v>
      </c>
      <c r="F394" s="309">
        <f>IF(ISBLANK('BudCom Expense worksheet'!G420),"",('BudCom Expense worksheet'!G420))</f>
        <v>0</v>
      </c>
      <c r="G394" s="309">
        <f>IF(ISBLANK('BudCom Expense worksheet'!H420),"",('BudCom Expense worksheet'!H420))</f>
        <v>0</v>
      </c>
      <c r="H394" s="292">
        <f>IF(ISBLANK('BudCom Expense worksheet'!I420),"",('BudCom Expense worksheet'!I420))</f>
        <v>0</v>
      </c>
      <c r="I394" s="293" t="str">
        <f>IF(ISBLANK('BudCom Expense worksheet'!J420),"",('BudCom Expense worksheet'!J420))</f>
        <v>---</v>
      </c>
      <c r="J394" s="309">
        <f>IF(ISBLANK('BudCom Expense worksheet'!K420),"",('BudCom Expense worksheet'!K420))</f>
        <v>0</v>
      </c>
      <c r="K394" s="309">
        <f>IF(ISBLANK('BudCom Expense worksheet'!L420),"",('BudCom Expense worksheet'!L420))</f>
        <v>0</v>
      </c>
      <c r="L394" s="265">
        <f>IF(ISBLANK('BudCom Expense worksheet'!M420),"",('BudCom Expense worksheet'!M420))</f>
        <v>0</v>
      </c>
      <c r="M394" s="309">
        <f>IF(ISBLANK('BudCom Expense worksheet'!N420),"",('BudCom Expense worksheet'!N420))</f>
        <v>0</v>
      </c>
      <c r="N394" s="254" t="str">
        <f>IF(ISBLANK('BudCom Expense worksheet'!O420),"",('BudCom Expense worksheet'!O420))</f>
        <v/>
      </c>
      <c r="O394" s="309">
        <f>IF(ISBLANK('BudCom Expense worksheet'!P420),"",('BudCom Expense worksheet'!P420))</f>
        <v>0</v>
      </c>
      <c r="P394" s="309">
        <f>IF(ISBLANK('BudCom Expense worksheet'!Q420),"",('BudCom Expense worksheet'!Q420))</f>
        <v>0</v>
      </c>
    </row>
    <row r="395" spans="1:16" ht="13.5" hidden="1" thickTop="1" x14ac:dyDescent="0.25">
      <c r="A395" s="249" t="s">
        <v>913</v>
      </c>
      <c r="B395" s="249"/>
      <c r="C395" s="249"/>
      <c r="D395" s="249"/>
      <c r="E395" s="316">
        <f>IF(ISBLANK('BudCom Expense worksheet'!F421),"",('BudCom Expense worksheet'!F421))</f>
        <v>0</v>
      </c>
      <c r="F395" s="297">
        <f>IF(ISBLANK('BudCom Expense worksheet'!G421),"",('BudCom Expense worksheet'!G421))</f>
        <v>0</v>
      </c>
      <c r="G395" s="297">
        <f>IF(ISBLANK('BudCom Expense worksheet'!H421),"",('BudCom Expense worksheet'!H421))</f>
        <v>0</v>
      </c>
      <c r="H395" s="274">
        <f>IF(ISBLANK('BudCom Expense worksheet'!I421),"",('BudCom Expense worksheet'!I421))</f>
        <v>0</v>
      </c>
      <c r="I395" s="275" t="str">
        <f>IF(ISBLANK('BudCom Expense worksheet'!J421),"",('BudCom Expense worksheet'!J421))</f>
        <v>---</v>
      </c>
      <c r="J395" s="297">
        <f>IF(ISBLANK('BudCom Expense worksheet'!K421),"",('BudCom Expense worksheet'!K421))</f>
        <v>0</v>
      </c>
      <c r="K395" s="297">
        <f>IF(ISBLANK('BudCom Expense worksheet'!L421),"",('BudCom Expense worksheet'!L421))</f>
        <v>0</v>
      </c>
      <c r="L395" s="297">
        <f>IF(ISBLANK('BudCom Expense worksheet'!M421),"",('BudCom Expense worksheet'!M421))</f>
        <v>0</v>
      </c>
      <c r="M395" s="297">
        <f>IF(ISBLANK('BudCom Expense worksheet'!N421),"",('BudCom Expense worksheet'!N421))</f>
        <v>0</v>
      </c>
      <c r="N395" s="254" t="str">
        <f>IF(ISBLANK('BudCom Expense worksheet'!O421),"",('BudCom Expense worksheet'!O421))</f>
        <v/>
      </c>
      <c r="O395" s="297">
        <f>IF(ISBLANK('BudCom Expense worksheet'!P421),"",('BudCom Expense worksheet'!P421))</f>
        <v>0</v>
      </c>
      <c r="P395" s="297">
        <f>IF(ISBLANK('BudCom Expense worksheet'!Q421),"",('BudCom Expense worksheet'!Q421))</f>
        <v>0</v>
      </c>
    </row>
    <row r="396" spans="1:16" hidden="1" x14ac:dyDescent="0.25">
      <c r="A396" s="249"/>
      <c r="B396" s="249"/>
      <c r="C396" s="249"/>
      <c r="D396" s="249"/>
      <c r="E396" s="283" t="str">
        <f>IF(ISBLANK('BudCom Expense worksheet'!F422),"",('BudCom Expense worksheet'!F422))</f>
        <v/>
      </c>
      <c r="F396" s="284" t="str">
        <f>IF(ISBLANK('BudCom Expense worksheet'!G422),"",('BudCom Expense worksheet'!G422))</f>
        <v/>
      </c>
      <c r="G396" s="273" t="str">
        <f>IF(ISBLANK('BudCom Expense worksheet'!H422),"",('BudCom Expense worksheet'!H422))</f>
        <v/>
      </c>
      <c r="H396" s="274" t="str">
        <f>IF(ISBLANK('BudCom Expense worksheet'!I422),"",('BudCom Expense worksheet'!I422))</f>
        <v/>
      </c>
      <c r="I396" s="275" t="str">
        <f>IF(ISBLANK('BudCom Expense worksheet'!J422),"",('BudCom Expense worksheet'!J422))</f>
        <v/>
      </c>
      <c r="J396" s="273" t="str">
        <f>IF(ISBLANK('BudCom Expense worksheet'!K422),"",('BudCom Expense worksheet'!K422))</f>
        <v/>
      </c>
      <c r="K396" s="273" t="str">
        <f>IF(ISBLANK('BudCom Expense worksheet'!L422),"",('BudCom Expense worksheet'!L422))</f>
        <v/>
      </c>
      <c r="L396" s="273" t="str">
        <f>IF(ISBLANK('BudCom Expense worksheet'!M422),"",('BudCom Expense worksheet'!M422))</f>
        <v/>
      </c>
      <c r="M396" s="273" t="str">
        <f>IF(ISBLANK('BudCom Expense worksheet'!N422),"",('BudCom Expense worksheet'!N422))</f>
        <v/>
      </c>
      <c r="N396" s="254" t="str">
        <f>IF(ISBLANK('BudCom Expense worksheet'!O422),"",('BudCom Expense worksheet'!O422))</f>
        <v/>
      </c>
      <c r="O396" s="273" t="str">
        <f>IF(ISBLANK('BudCom Expense worksheet'!P422),"",('BudCom Expense worksheet'!P422))</f>
        <v/>
      </c>
      <c r="P396" s="273" t="str">
        <f>IF(ISBLANK('BudCom Expense worksheet'!Q422),"",('BudCom Expense worksheet'!Q422))</f>
        <v/>
      </c>
    </row>
    <row r="397" spans="1:16" hidden="1" x14ac:dyDescent="0.25">
      <c r="A397" s="249" t="s">
        <v>914</v>
      </c>
      <c r="B397" s="249"/>
      <c r="C397" s="249"/>
      <c r="D397" s="249"/>
      <c r="E397" s="283" t="str">
        <f>IF(ISBLANK('BudCom Expense worksheet'!F423),"",('BudCom Expense worksheet'!F423))</f>
        <v/>
      </c>
      <c r="F397" s="284" t="str">
        <f>IF(ISBLANK('BudCom Expense worksheet'!G423),"",('BudCom Expense worksheet'!G423))</f>
        <v/>
      </c>
      <c r="G397" s="273" t="str">
        <f>IF(ISBLANK('BudCom Expense worksheet'!H423),"",('BudCom Expense worksheet'!H423))</f>
        <v/>
      </c>
      <c r="H397" s="274" t="str">
        <f>IF(ISBLANK('BudCom Expense worksheet'!I423),"",('BudCom Expense worksheet'!I423))</f>
        <v/>
      </c>
      <c r="I397" s="275" t="str">
        <f>IF(ISBLANK('BudCom Expense worksheet'!J423),"",('BudCom Expense worksheet'!J423))</f>
        <v/>
      </c>
      <c r="J397" s="273" t="str">
        <f>IF(ISBLANK('BudCom Expense worksheet'!K423),"",('BudCom Expense worksheet'!K423))</f>
        <v/>
      </c>
      <c r="K397" s="273" t="str">
        <f>IF(ISBLANK('BudCom Expense worksheet'!L423),"",('BudCom Expense worksheet'!L423))</f>
        <v/>
      </c>
      <c r="L397" s="273" t="str">
        <f>IF(ISBLANK('BudCom Expense worksheet'!M423),"",('BudCom Expense worksheet'!M423))</f>
        <v/>
      </c>
      <c r="M397" s="273" t="str">
        <f>IF(ISBLANK('BudCom Expense worksheet'!N423),"",('BudCom Expense worksheet'!N423))</f>
        <v/>
      </c>
      <c r="N397" s="254">
        <f>IF(ISBLANK('BudCom Expense worksheet'!O423),"",('BudCom Expense worksheet'!O423))</f>
        <v>44187</v>
      </c>
      <c r="O397" s="273" t="str">
        <f>IF(ISBLANK('BudCom Expense worksheet'!P423),"",('BudCom Expense worksheet'!P423))</f>
        <v/>
      </c>
      <c r="P397" s="273" t="str">
        <f>IF(ISBLANK('BudCom Expense worksheet'!Q423),"",('BudCom Expense worksheet'!Q423))</f>
        <v/>
      </c>
    </row>
    <row r="398" spans="1:16" hidden="1" x14ac:dyDescent="0.25">
      <c r="A398" s="249"/>
      <c r="B398" s="249" t="s">
        <v>915</v>
      </c>
      <c r="C398" s="249"/>
      <c r="D398" s="249"/>
      <c r="E398" s="283" t="str">
        <f>IF(ISBLANK('BudCom Expense worksheet'!F424),"",('BudCom Expense worksheet'!F424))</f>
        <v/>
      </c>
      <c r="F398" s="284" t="str">
        <f>IF(ISBLANK('BudCom Expense worksheet'!G424),"",('BudCom Expense worksheet'!G424))</f>
        <v/>
      </c>
      <c r="G398" s="273" t="str">
        <f>IF(ISBLANK('BudCom Expense worksheet'!H424),"",('BudCom Expense worksheet'!H424))</f>
        <v/>
      </c>
      <c r="H398" s="274" t="str">
        <f>IF(ISBLANK('BudCom Expense worksheet'!I424),"",('BudCom Expense worksheet'!I424))</f>
        <v/>
      </c>
      <c r="I398" s="275" t="str">
        <f>IF(ISBLANK('BudCom Expense worksheet'!J424),"",('BudCom Expense worksheet'!J424))</f>
        <v/>
      </c>
      <c r="J398" s="273" t="str">
        <f>IF(ISBLANK('BudCom Expense worksheet'!K424),"",('BudCom Expense worksheet'!K424))</f>
        <v/>
      </c>
      <c r="K398" s="273" t="str">
        <f>IF(ISBLANK('BudCom Expense worksheet'!L424),"",('BudCom Expense worksheet'!L424))</f>
        <v/>
      </c>
      <c r="L398" s="273" t="str">
        <f>IF(ISBLANK('BudCom Expense worksheet'!M424),"",('BudCom Expense worksheet'!M424))</f>
        <v/>
      </c>
      <c r="M398" s="273" t="str">
        <f>IF(ISBLANK('BudCom Expense worksheet'!N424),"",('BudCom Expense worksheet'!N424))</f>
        <v/>
      </c>
      <c r="N398" s="254">
        <f>IF(ISBLANK('BudCom Expense worksheet'!O424),"",('BudCom Expense worksheet'!O424))</f>
        <v>44187</v>
      </c>
      <c r="O398" s="273" t="str">
        <f>IF(ISBLANK('BudCom Expense worksheet'!P424),"",('BudCom Expense worksheet'!P424))</f>
        <v/>
      </c>
      <c r="P398" s="273" t="str">
        <f>IF(ISBLANK('BudCom Expense worksheet'!Q424),"",('BudCom Expense worksheet'!Q424))</f>
        <v/>
      </c>
    </row>
    <row r="399" spans="1:16" hidden="1" x14ac:dyDescent="0.25">
      <c r="A399" s="249"/>
      <c r="B399" s="249"/>
      <c r="C399" s="281" t="s">
        <v>916</v>
      </c>
      <c r="D399" s="298"/>
      <c r="E399" s="283">
        <f>IF(ISBLANK('BudCom Expense worksheet'!F425),"",('BudCom Expense worksheet'!F425))</f>
        <v>64976.4</v>
      </c>
      <c r="F399" s="284">
        <f>IF(ISBLANK('BudCom Expense worksheet'!G425),"",('BudCom Expense worksheet'!G425))</f>
        <v>68478.91</v>
      </c>
      <c r="G399" s="273">
        <f>IF(ISBLANK('BudCom Expense worksheet'!H425),"",('BudCom Expense worksheet'!H425))</f>
        <v>89461</v>
      </c>
      <c r="H399" s="274">
        <f>IF(ISBLANK('BudCom Expense worksheet'!I425),"",('BudCom Expense worksheet'!I425))</f>
        <v>20982.089999999997</v>
      </c>
      <c r="I399" s="275">
        <f>IF(ISBLANK('BudCom Expense worksheet'!J425),"",('BudCom Expense worksheet'!J425))</f>
        <v>0.76546103888845418</v>
      </c>
      <c r="J399" s="273">
        <f>IF(ISBLANK('BudCom Expense worksheet'!K425),"",('BudCom Expense worksheet'!K425))</f>
        <v>74256</v>
      </c>
      <c r="K399" s="273">
        <f>IF(ISBLANK('BudCom Expense worksheet'!L425),"",('BudCom Expense worksheet'!L425))</f>
        <v>74256</v>
      </c>
      <c r="L399" s="273">
        <f>IF(ISBLANK('BudCom Expense worksheet'!M425),"",('BudCom Expense worksheet'!M425))</f>
        <v>0</v>
      </c>
      <c r="M399" s="273">
        <f>IF(ISBLANK('BudCom Expense worksheet'!N425),"",('BudCom Expense worksheet'!N425))</f>
        <v>74256</v>
      </c>
      <c r="N399" s="254">
        <f>IF(ISBLANK('BudCom Expense worksheet'!O425),"",('BudCom Expense worksheet'!O425))</f>
        <v>44187</v>
      </c>
      <c r="O399" s="273">
        <f>IF(ISBLANK('BudCom Expense worksheet'!P425),"",('BudCom Expense worksheet'!P425))</f>
        <v>0</v>
      </c>
      <c r="P399" s="273">
        <f>IF(ISBLANK('BudCom Expense worksheet'!Q425),"",('BudCom Expense worksheet'!Q425))</f>
        <v>74256</v>
      </c>
    </row>
    <row r="400" spans="1:16" hidden="1" x14ac:dyDescent="0.25">
      <c r="A400" s="249"/>
      <c r="B400" s="249"/>
      <c r="C400" s="281" t="s">
        <v>917</v>
      </c>
      <c r="D400" s="298"/>
      <c r="E400" s="283">
        <f>IF(ISBLANK('BudCom Expense worksheet'!F426),"",('BudCom Expense worksheet'!F426))</f>
        <v>15148.68</v>
      </c>
      <c r="F400" s="284">
        <f>IF(ISBLANK('BudCom Expense worksheet'!G426),"",('BudCom Expense worksheet'!G426))</f>
        <v>12090.9</v>
      </c>
      <c r="G400" s="273">
        <f>IF(ISBLANK('BudCom Expense worksheet'!H426),"",('BudCom Expense worksheet'!H426))</f>
        <v>13354</v>
      </c>
      <c r="H400" s="274">
        <f>IF(ISBLANK('BudCom Expense worksheet'!I426),"",('BudCom Expense worksheet'!I426))</f>
        <v>1263.1000000000004</v>
      </c>
      <c r="I400" s="275">
        <f>IF(ISBLANK('BudCom Expense worksheet'!J426),"",('BudCom Expense worksheet'!J426))</f>
        <v>0.90541410813239476</v>
      </c>
      <c r="J400" s="273">
        <f>IF(ISBLANK('BudCom Expense worksheet'!K426),"",('BudCom Expense worksheet'!K426))</f>
        <v>39463</v>
      </c>
      <c r="K400" s="273">
        <f>IF(ISBLANK('BudCom Expense worksheet'!L426),"",('BudCom Expense worksheet'!L426))</f>
        <v>39704</v>
      </c>
      <c r="L400" s="273">
        <f>IF(ISBLANK('BudCom Expense worksheet'!M426),"",('BudCom Expense worksheet'!M426))</f>
        <v>-241</v>
      </c>
      <c r="M400" s="273">
        <f>IF(ISBLANK('BudCom Expense worksheet'!N426),"",('BudCom Expense worksheet'!N426))</f>
        <v>39704</v>
      </c>
      <c r="N400" s="254">
        <f>IF(ISBLANK('BudCom Expense worksheet'!O426),"",('BudCom Expense worksheet'!O426))</f>
        <v>44187</v>
      </c>
      <c r="O400" s="273">
        <f>IF(ISBLANK('BudCom Expense worksheet'!P426),"",('BudCom Expense worksheet'!P426))</f>
        <v>0</v>
      </c>
      <c r="P400" s="273">
        <f>IF(ISBLANK('BudCom Expense worksheet'!Q426),"",('BudCom Expense worksheet'!Q426))</f>
        <v>39704</v>
      </c>
    </row>
    <row r="401" spans="1:16" hidden="1" x14ac:dyDescent="0.25">
      <c r="A401" s="249"/>
      <c r="B401" s="249"/>
      <c r="C401" s="281" t="s">
        <v>918</v>
      </c>
      <c r="D401" s="298"/>
      <c r="E401" s="283">
        <f>IF(ISBLANK('BudCom Expense worksheet'!F429),"",('BudCom Expense worksheet'!F429))</f>
        <v>4329</v>
      </c>
      <c r="F401" s="284">
        <f>IF(ISBLANK('BudCom Expense worksheet'!G429),"",('BudCom Expense worksheet'!G429))</f>
        <v>4408.99</v>
      </c>
      <c r="G401" s="273">
        <f>IF(ISBLANK('BudCom Expense worksheet'!H429),"",('BudCom Expense worksheet'!H429))</f>
        <v>6023</v>
      </c>
      <c r="H401" s="274">
        <f>IF(ISBLANK('BudCom Expense worksheet'!I429),"",('BudCom Expense worksheet'!I429))</f>
        <v>1614.0100000000002</v>
      </c>
      <c r="I401" s="275">
        <f>IF(ISBLANK('BudCom Expense worksheet'!J429),"",('BudCom Expense worksheet'!J429))</f>
        <v>0.73202556865349488</v>
      </c>
      <c r="J401" s="273">
        <f>IF(ISBLANK('BudCom Expense worksheet'!K429),"",('BudCom Expense worksheet'!K429))</f>
        <v>10105</v>
      </c>
      <c r="K401" s="273">
        <f>IF(ISBLANK('BudCom Expense worksheet'!L429),"",('BudCom Expense worksheet'!L429))</f>
        <v>10105</v>
      </c>
      <c r="L401" s="273">
        <f>IF(ISBLANK('BudCom Expense worksheet'!M429),"",('BudCom Expense worksheet'!M429))</f>
        <v>0</v>
      </c>
      <c r="M401" s="273">
        <f>IF(ISBLANK('BudCom Expense worksheet'!N429),"",('BudCom Expense worksheet'!N429))</f>
        <v>10105</v>
      </c>
      <c r="N401" s="254">
        <f>IF(ISBLANK('BudCom Expense worksheet'!O429),"",('BudCom Expense worksheet'!O429))</f>
        <v>44187</v>
      </c>
      <c r="O401" s="273">
        <f>IF(ISBLANK('BudCom Expense worksheet'!P429),"",('BudCom Expense worksheet'!P429))</f>
        <v>0</v>
      </c>
      <c r="P401" s="273">
        <f>IF(ISBLANK('BudCom Expense worksheet'!Q429),"",('BudCom Expense worksheet'!Q429))</f>
        <v>10105</v>
      </c>
    </row>
    <row r="402" spans="1:16" hidden="1" x14ac:dyDescent="0.25">
      <c r="A402" s="249"/>
      <c r="B402" s="249"/>
      <c r="C402" s="281" t="s">
        <v>1273</v>
      </c>
      <c r="D402" s="298"/>
      <c r="E402" s="283" t="str">
        <f>IF(ISBLANK('BudCom Expense worksheet'!F427),"",('BudCom Expense worksheet'!F427))</f>
        <v/>
      </c>
      <c r="F402" s="284">
        <f>IF(ISBLANK('BudCom Expense worksheet'!G427),"",('BudCom Expense worksheet'!G427))</f>
        <v>76546.070000000007</v>
      </c>
      <c r="G402" s="273">
        <f>IF(ISBLANK('BudCom Expense worksheet'!H427),"",('BudCom Expense worksheet'!H427))</f>
        <v>80000</v>
      </c>
      <c r="H402" s="274">
        <f>IF(ISBLANK('BudCom Expense worksheet'!I427),"",('BudCom Expense worksheet'!I427))</f>
        <v>3453.929999999993</v>
      </c>
      <c r="I402" s="275">
        <f>IF(ISBLANK('BudCom Expense worksheet'!J427),"",('BudCom Expense worksheet'!J427))</f>
        <v>0.95682587500000005</v>
      </c>
      <c r="J402" s="273">
        <f>IF(ISBLANK('BudCom Expense worksheet'!K427),"",('BudCom Expense worksheet'!K427))</f>
        <v>0</v>
      </c>
      <c r="K402" s="273">
        <f>IF(ISBLANK('BudCom Expense worksheet'!L427),"",('BudCom Expense worksheet'!L427))</f>
        <v>0</v>
      </c>
      <c r="L402" s="273" t="str">
        <f>IF(ISBLANK('BudCom Expense worksheet'!M427),"",('BudCom Expense worksheet'!M427))</f>
        <v/>
      </c>
      <c r="M402" s="273">
        <f>IF(ISBLANK('BudCom Expense worksheet'!N427),"",('BudCom Expense worksheet'!N427))</f>
        <v>0</v>
      </c>
      <c r="N402" s="254">
        <f>IF(ISBLANK('BudCom Expense worksheet'!O427),"",('BudCom Expense worksheet'!O427))</f>
        <v>44187</v>
      </c>
      <c r="O402" s="273" t="str">
        <f>IF(ISBLANK('BudCom Expense worksheet'!P427),"",('BudCom Expense worksheet'!P427))</f>
        <v/>
      </c>
      <c r="P402" s="273">
        <f>IF(ISBLANK('BudCom Expense worksheet'!Q427),"",('BudCom Expense worksheet'!Q427))</f>
        <v>0</v>
      </c>
    </row>
    <row r="403" spans="1:16" hidden="1" x14ac:dyDescent="0.25">
      <c r="A403" s="249"/>
      <c r="B403" s="249"/>
      <c r="C403" s="281" t="s">
        <v>919</v>
      </c>
      <c r="D403" s="249"/>
      <c r="E403" s="283">
        <f>IF(ISBLANK('BudCom Expense worksheet'!F430),"",('BudCom Expense worksheet'!F430))</f>
        <v>213.95</v>
      </c>
      <c r="F403" s="284">
        <f>IF(ISBLANK('BudCom Expense worksheet'!G430),"",('BudCom Expense worksheet'!G430))</f>
        <v>1362.3</v>
      </c>
      <c r="G403" s="273">
        <f>IF(ISBLANK('BudCom Expense worksheet'!H430),"",('BudCom Expense worksheet'!H430))</f>
        <v>200</v>
      </c>
      <c r="H403" s="274">
        <f>IF(ISBLANK('BudCom Expense worksheet'!I430),"",('BudCom Expense worksheet'!I430))</f>
        <v>-1162.3</v>
      </c>
      <c r="I403" s="275">
        <f>IF(ISBLANK('BudCom Expense worksheet'!J430),"",('BudCom Expense worksheet'!J430))</f>
        <v>6.8114999999999997</v>
      </c>
      <c r="J403" s="273">
        <f>IF(ISBLANK('BudCom Expense worksheet'!K430),"",('BudCom Expense worksheet'!K430))</f>
        <v>500</v>
      </c>
      <c r="K403" s="273">
        <f>IF(ISBLANK('BudCom Expense worksheet'!L430),"",('BudCom Expense worksheet'!L430))</f>
        <v>500</v>
      </c>
      <c r="L403" s="273">
        <f>IF(ISBLANK('BudCom Expense worksheet'!M430),"",('BudCom Expense worksheet'!M430))</f>
        <v>0</v>
      </c>
      <c r="M403" s="273">
        <f>IF(ISBLANK('BudCom Expense worksheet'!N430),"",('BudCom Expense worksheet'!N430))</f>
        <v>500</v>
      </c>
      <c r="N403" s="254">
        <f>IF(ISBLANK('BudCom Expense worksheet'!O430),"",('BudCom Expense worksheet'!O430))</f>
        <v>44187</v>
      </c>
      <c r="O403" s="273">
        <f>IF(ISBLANK('BudCom Expense worksheet'!P430),"",('BudCom Expense worksheet'!P430))</f>
        <v>0</v>
      </c>
      <c r="P403" s="273">
        <f>IF(ISBLANK('BudCom Expense worksheet'!Q430),"",('BudCom Expense worksheet'!Q430))</f>
        <v>200</v>
      </c>
    </row>
    <row r="404" spans="1:16" hidden="1" x14ac:dyDescent="0.25">
      <c r="A404" s="249"/>
      <c r="B404" s="249"/>
      <c r="C404" s="281" t="s">
        <v>920</v>
      </c>
      <c r="D404" s="249"/>
      <c r="E404" s="283">
        <f>IF(ISBLANK('BudCom Expense worksheet'!F431),"",('BudCom Expense worksheet'!F431))</f>
        <v>100</v>
      </c>
      <c r="F404" s="284">
        <f>IF(ISBLANK('BudCom Expense worksheet'!G431),"",('BudCom Expense worksheet'!G431))</f>
        <v>0</v>
      </c>
      <c r="G404" s="273">
        <f>IF(ISBLANK('BudCom Expense worksheet'!H431),"",('BudCom Expense worksheet'!H431))</f>
        <v>250</v>
      </c>
      <c r="H404" s="274">
        <f>IF(ISBLANK('BudCom Expense worksheet'!I431),"",('BudCom Expense worksheet'!I431))</f>
        <v>250</v>
      </c>
      <c r="I404" s="275">
        <f>IF(ISBLANK('BudCom Expense worksheet'!J431),"",('BudCom Expense worksheet'!J431))</f>
        <v>0</v>
      </c>
      <c r="J404" s="273">
        <f>IF(ISBLANK('BudCom Expense worksheet'!K431),"",('BudCom Expense worksheet'!K431))</f>
        <v>250</v>
      </c>
      <c r="K404" s="273">
        <f>IF(ISBLANK('BudCom Expense worksheet'!L431),"",('BudCom Expense worksheet'!L431))</f>
        <v>250</v>
      </c>
      <c r="L404" s="273">
        <f>IF(ISBLANK('BudCom Expense worksheet'!M431),"",('BudCom Expense worksheet'!M431))</f>
        <v>0</v>
      </c>
      <c r="M404" s="273">
        <f>IF(ISBLANK('BudCom Expense worksheet'!N431),"",('BudCom Expense worksheet'!N431))</f>
        <v>250</v>
      </c>
      <c r="N404" s="254">
        <f>IF(ISBLANK('BudCom Expense worksheet'!O431),"",('BudCom Expense worksheet'!O431))</f>
        <v>44187</v>
      </c>
      <c r="O404" s="273">
        <f>IF(ISBLANK('BudCom Expense worksheet'!P431),"",('BudCom Expense worksheet'!P431))</f>
        <v>0</v>
      </c>
      <c r="P404" s="273">
        <f>IF(ISBLANK('BudCom Expense worksheet'!Q431),"",('BudCom Expense worksheet'!Q431))</f>
        <v>250</v>
      </c>
    </row>
    <row r="405" spans="1:16" hidden="1" x14ac:dyDescent="0.25">
      <c r="A405" s="249"/>
      <c r="B405" s="249"/>
      <c r="C405" s="281" t="s">
        <v>921</v>
      </c>
      <c r="D405" s="249"/>
      <c r="E405" s="283">
        <f>IF(ISBLANK('BudCom Expense worksheet'!F432),"",('BudCom Expense worksheet'!F432))</f>
        <v>110</v>
      </c>
      <c r="F405" s="284">
        <f>IF(ISBLANK('BudCom Expense worksheet'!G432),"",('BudCom Expense worksheet'!G432))</f>
        <v>0</v>
      </c>
      <c r="G405" s="273">
        <f>IF(ISBLANK('BudCom Expense worksheet'!H432),"",('BudCom Expense worksheet'!H432))</f>
        <v>150</v>
      </c>
      <c r="H405" s="274">
        <f>IF(ISBLANK('BudCom Expense worksheet'!I432),"",('BudCom Expense worksheet'!I432))</f>
        <v>150</v>
      </c>
      <c r="I405" s="275">
        <f>IF(ISBLANK('BudCom Expense worksheet'!J432),"",('BudCom Expense worksheet'!J432))</f>
        <v>0</v>
      </c>
      <c r="J405" s="273">
        <f>IF(ISBLANK('BudCom Expense worksheet'!K432),"",('BudCom Expense worksheet'!K432))</f>
        <v>150</v>
      </c>
      <c r="K405" s="273">
        <f>IF(ISBLANK('BudCom Expense worksheet'!L432),"",('BudCom Expense worksheet'!L432))</f>
        <v>200</v>
      </c>
      <c r="L405" s="273">
        <f>IF(ISBLANK('BudCom Expense worksheet'!M432),"",('BudCom Expense worksheet'!M432))</f>
        <v>-50</v>
      </c>
      <c r="M405" s="273">
        <f>IF(ISBLANK('BudCom Expense worksheet'!N432),"",('BudCom Expense worksheet'!N432))</f>
        <v>200</v>
      </c>
      <c r="N405" s="254">
        <f>IF(ISBLANK('BudCom Expense worksheet'!O432),"",('BudCom Expense worksheet'!O432))</f>
        <v>44187</v>
      </c>
      <c r="O405" s="273">
        <f>IF(ISBLANK('BudCom Expense worksheet'!P432),"",('BudCom Expense worksheet'!P432))</f>
        <v>0</v>
      </c>
      <c r="P405" s="273">
        <f>IF(ISBLANK('BudCom Expense worksheet'!Q432),"",('BudCom Expense worksheet'!Q432))</f>
        <v>150</v>
      </c>
    </row>
    <row r="406" spans="1:16" hidden="1" x14ac:dyDescent="0.25">
      <c r="A406" s="249"/>
      <c r="B406" s="249"/>
      <c r="C406" s="281" t="s">
        <v>922</v>
      </c>
      <c r="D406" s="249"/>
      <c r="E406" s="283">
        <f>IF(ISBLANK('BudCom Expense worksheet'!F433),"",('BudCom Expense worksheet'!F433))</f>
        <v>0</v>
      </c>
      <c r="F406" s="284">
        <f>IF(ISBLANK('BudCom Expense worksheet'!G433),"",('BudCom Expense worksheet'!G433))</f>
        <v>0</v>
      </c>
      <c r="G406" s="273">
        <f>IF(ISBLANK('BudCom Expense worksheet'!H433),"",('BudCom Expense worksheet'!H433))</f>
        <v>200</v>
      </c>
      <c r="H406" s="274">
        <f>IF(ISBLANK('BudCom Expense worksheet'!I433),"",('BudCom Expense worksheet'!I433))</f>
        <v>200</v>
      </c>
      <c r="I406" s="275">
        <f>IF(ISBLANK('BudCom Expense worksheet'!J433),"",('BudCom Expense worksheet'!J433))</f>
        <v>0</v>
      </c>
      <c r="J406" s="273">
        <f>IF(ISBLANK('BudCom Expense worksheet'!K433),"",('BudCom Expense worksheet'!K433))</f>
        <v>200</v>
      </c>
      <c r="K406" s="273">
        <f>IF(ISBLANK('BudCom Expense worksheet'!L433),"",('BudCom Expense worksheet'!L433))</f>
        <v>200</v>
      </c>
      <c r="L406" s="273">
        <f>IF(ISBLANK('BudCom Expense worksheet'!M433),"",('BudCom Expense worksheet'!M433))</f>
        <v>200</v>
      </c>
      <c r="M406" s="273">
        <f>IF(ISBLANK('BudCom Expense worksheet'!N433),"",('BudCom Expense worksheet'!N433))</f>
        <v>200</v>
      </c>
      <c r="N406" s="254">
        <f>IF(ISBLANK('BudCom Expense worksheet'!O433),"",('BudCom Expense worksheet'!O433))</f>
        <v>44187</v>
      </c>
      <c r="O406" s="273">
        <f>IF(ISBLANK('BudCom Expense worksheet'!P433),"",('BudCom Expense worksheet'!P433))</f>
        <v>0</v>
      </c>
      <c r="P406" s="273">
        <f>IF(ISBLANK('BudCom Expense worksheet'!Q433),"",('BudCom Expense worksheet'!Q433))</f>
        <v>200</v>
      </c>
    </row>
    <row r="407" spans="1:16" hidden="1" x14ac:dyDescent="0.25">
      <c r="A407" s="249"/>
      <c r="B407" s="249"/>
      <c r="C407" s="281" t="s">
        <v>923</v>
      </c>
      <c r="D407" s="249"/>
      <c r="E407" s="283">
        <f>IF(ISBLANK('BudCom Expense worksheet'!F434),"",('BudCom Expense worksheet'!F434))</f>
        <v>79.989999999999995</v>
      </c>
      <c r="F407" s="284">
        <f>IF(ISBLANK('BudCom Expense worksheet'!G434),"",('BudCom Expense worksheet'!G434))</f>
        <v>40</v>
      </c>
      <c r="G407" s="273">
        <f>IF(ISBLANK('BudCom Expense worksheet'!H434),"",('BudCom Expense worksheet'!H434))</f>
        <v>100</v>
      </c>
      <c r="H407" s="274">
        <f>IF(ISBLANK('BudCom Expense worksheet'!I434),"",('BudCom Expense worksheet'!I434))</f>
        <v>60</v>
      </c>
      <c r="I407" s="275">
        <f>IF(ISBLANK('BudCom Expense worksheet'!J434),"",('BudCom Expense worksheet'!J434))</f>
        <v>0.4</v>
      </c>
      <c r="J407" s="273">
        <f>IF(ISBLANK('BudCom Expense worksheet'!K434),"",('BudCom Expense worksheet'!K434))</f>
        <v>50</v>
      </c>
      <c r="K407" s="273">
        <f>IF(ISBLANK('BudCom Expense worksheet'!L434),"",('BudCom Expense worksheet'!L434))</f>
        <v>50</v>
      </c>
      <c r="L407" s="273">
        <f>IF(ISBLANK('BudCom Expense worksheet'!M434),"",('BudCom Expense worksheet'!M434))</f>
        <v>50</v>
      </c>
      <c r="M407" s="273">
        <f>IF(ISBLANK('BudCom Expense worksheet'!N434),"",('BudCom Expense worksheet'!N434))</f>
        <v>50</v>
      </c>
      <c r="N407" s="254">
        <f>IF(ISBLANK('BudCom Expense worksheet'!O434),"",('BudCom Expense worksheet'!O434))</f>
        <v>44187</v>
      </c>
      <c r="O407" s="273">
        <f>IF(ISBLANK('BudCom Expense worksheet'!P434),"",('BudCom Expense worksheet'!P434))</f>
        <v>0</v>
      </c>
      <c r="P407" s="273">
        <f>IF(ISBLANK('BudCom Expense worksheet'!Q434),"",('BudCom Expense worksheet'!Q434))</f>
        <v>50</v>
      </c>
    </row>
    <row r="408" spans="1:16" hidden="1" x14ac:dyDescent="0.25">
      <c r="A408" s="249"/>
      <c r="B408" s="249"/>
      <c r="C408" s="281" t="s">
        <v>924</v>
      </c>
      <c r="D408" s="249"/>
      <c r="E408" s="283">
        <f>IF(ISBLANK('BudCom Expense worksheet'!F435),"",('BudCom Expense worksheet'!F435))</f>
        <v>225</v>
      </c>
      <c r="F408" s="284">
        <f>IF(ISBLANK('BudCom Expense worksheet'!G435),"",('BudCom Expense worksheet'!G435))</f>
        <v>0</v>
      </c>
      <c r="G408" s="273">
        <f>IF(ISBLANK('BudCom Expense worksheet'!H435),"",('BudCom Expense worksheet'!H435))</f>
        <v>400</v>
      </c>
      <c r="H408" s="274">
        <f>IF(ISBLANK('BudCom Expense worksheet'!I435),"",('BudCom Expense worksheet'!I435))</f>
        <v>400</v>
      </c>
      <c r="I408" s="275">
        <f>IF(ISBLANK('BudCom Expense worksheet'!J435),"",('BudCom Expense worksheet'!J435))</f>
        <v>0</v>
      </c>
      <c r="J408" s="273">
        <f>IF(ISBLANK('BudCom Expense worksheet'!K435),"",('BudCom Expense worksheet'!K435))</f>
        <v>400</v>
      </c>
      <c r="K408" s="273">
        <f>IF(ISBLANK('BudCom Expense worksheet'!L435),"",('BudCom Expense worksheet'!L435))</f>
        <v>400</v>
      </c>
      <c r="L408" s="273">
        <f>IF(ISBLANK('BudCom Expense worksheet'!M435),"",('BudCom Expense worksheet'!M435))</f>
        <v>400</v>
      </c>
      <c r="M408" s="273">
        <f>IF(ISBLANK('BudCom Expense worksheet'!N435),"",('BudCom Expense worksheet'!N435))</f>
        <v>400</v>
      </c>
      <c r="N408" s="254">
        <f>IF(ISBLANK('BudCom Expense worksheet'!O435),"",('BudCom Expense worksheet'!O435))</f>
        <v>44187</v>
      </c>
      <c r="O408" s="273">
        <f>IF(ISBLANK('BudCom Expense worksheet'!P435),"",('BudCom Expense worksheet'!P435))</f>
        <v>0</v>
      </c>
      <c r="P408" s="273">
        <f>IF(ISBLANK('BudCom Expense worksheet'!Q435),"",('BudCom Expense worksheet'!Q435))</f>
        <v>400</v>
      </c>
    </row>
    <row r="409" spans="1:16" hidden="1" x14ac:dyDescent="0.25">
      <c r="A409" s="249"/>
      <c r="B409" s="249"/>
      <c r="C409" s="281" t="s">
        <v>925</v>
      </c>
      <c r="D409" s="249"/>
      <c r="E409" s="283">
        <f>IF(ISBLANK('BudCom Expense worksheet'!F436),"",('BudCom Expense worksheet'!F436))</f>
        <v>95140</v>
      </c>
      <c r="F409" s="284">
        <f>IF(ISBLANK('BudCom Expense worksheet'!G436),"",('BudCom Expense worksheet'!G436))</f>
        <v>10352.89</v>
      </c>
      <c r="G409" s="273">
        <f>IF(ISBLANK('BudCom Expense worksheet'!H436),"",('BudCom Expense worksheet'!H436))</f>
        <v>15000</v>
      </c>
      <c r="H409" s="274">
        <f>IF(ISBLANK('BudCom Expense worksheet'!I436),"",('BudCom Expense worksheet'!I436))</f>
        <v>4647.1100000000006</v>
      </c>
      <c r="I409" s="275">
        <f>IF(ISBLANK('BudCom Expense worksheet'!J436),"",('BudCom Expense worksheet'!J436))</f>
        <v>0.69019266666666668</v>
      </c>
      <c r="J409" s="273">
        <f>IF(ISBLANK('BudCom Expense worksheet'!K436),"",('BudCom Expense worksheet'!K436))</f>
        <v>15000</v>
      </c>
      <c r="K409" s="273">
        <f>IF(ISBLANK('BudCom Expense worksheet'!L436),"",('BudCom Expense worksheet'!L436))</f>
        <v>15000</v>
      </c>
      <c r="L409" s="273">
        <f>IF(ISBLANK('BudCom Expense worksheet'!M436),"",('BudCom Expense worksheet'!M436))</f>
        <v>15000</v>
      </c>
      <c r="M409" s="273">
        <f>IF(ISBLANK('BudCom Expense worksheet'!N436),"",('BudCom Expense worksheet'!N436))</f>
        <v>15000</v>
      </c>
      <c r="N409" s="254">
        <f>IF(ISBLANK('BudCom Expense worksheet'!O436),"",('BudCom Expense worksheet'!O436))</f>
        <v>44187</v>
      </c>
      <c r="O409" s="273">
        <f>IF(ISBLANK('BudCom Expense worksheet'!P436),"",('BudCom Expense worksheet'!P436))</f>
        <v>0</v>
      </c>
      <c r="P409" s="273">
        <f>IF(ISBLANK('BudCom Expense worksheet'!Q436),"",('BudCom Expense worksheet'!Q436))</f>
        <v>15000</v>
      </c>
    </row>
    <row r="410" spans="1:16" hidden="1" x14ac:dyDescent="0.25">
      <c r="A410" s="249"/>
      <c r="B410" s="249"/>
      <c r="C410" s="281" t="s">
        <v>926</v>
      </c>
      <c r="D410" s="249"/>
      <c r="E410" s="283">
        <f>IF(ISBLANK('BudCom Expense worksheet'!F437),"",('BudCom Expense worksheet'!F437))</f>
        <v>0</v>
      </c>
      <c r="F410" s="284">
        <f>IF(ISBLANK('BudCom Expense worksheet'!G437),"",('BudCom Expense worksheet'!G437))</f>
        <v>0</v>
      </c>
      <c r="G410" s="273">
        <f>IF(ISBLANK('BudCom Expense worksheet'!H437),"",('BudCom Expense worksheet'!H437))</f>
        <v>3500</v>
      </c>
      <c r="H410" s="274">
        <f>IF(ISBLANK('BudCom Expense worksheet'!I437),"",('BudCom Expense worksheet'!I437))</f>
        <v>3500</v>
      </c>
      <c r="I410" s="275">
        <f>IF(ISBLANK('BudCom Expense worksheet'!J437),"",('BudCom Expense worksheet'!J437))</f>
        <v>0</v>
      </c>
      <c r="J410" s="273">
        <f>IF(ISBLANK('BudCom Expense worksheet'!K437),"",('BudCom Expense worksheet'!K437))</f>
        <v>3500</v>
      </c>
      <c r="K410" s="273">
        <f>IF(ISBLANK('BudCom Expense worksheet'!L437),"",('BudCom Expense worksheet'!L437))</f>
        <v>3500</v>
      </c>
      <c r="L410" s="273">
        <f>IF(ISBLANK('BudCom Expense worksheet'!M437),"",('BudCom Expense worksheet'!M437))</f>
        <v>3500</v>
      </c>
      <c r="M410" s="273">
        <f>IF(ISBLANK('BudCom Expense worksheet'!N437),"",('BudCom Expense worksheet'!N437))</f>
        <v>3500</v>
      </c>
      <c r="N410" s="254">
        <f>IF(ISBLANK('BudCom Expense worksheet'!O437),"",('BudCom Expense worksheet'!O437))</f>
        <v>44187</v>
      </c>
      <c r="O410" s="273">
        <f>IF(ISBLANK('BudCom Expense worksheet'!P437),"",('BudCom Expense worksheet'!P437))</f>
        <v>0</v>
      </c>
      <c r="P410" s="273">
        <f>IF(ISBLANK('BudCom Expense worksheet'!Q437),"",('BudCom Expense worksheet'!Q437))</f>
        <v>3500</v>
      </c>
    </row>
    <row r="411" spans="1:16" hidden="1" x14ac:dyDescent="0.25">
      <c r="A411" s="249"/>
      <c r="B411" s="249"/>
      <c r="C411" s="281" t="s">
        <v>927</v>
      </c>
      <c r="D411" s="249"/>
      <c r="E411" s="283">
        <f>IF(ISBLANK('BudCom Expense worksheet'!F438),"",('BudCom Expense worksheet'!F438))</f>
        <v>5870.4</v>
      </c>
      <c r="F411" s="284">
        <f>IF(ISBLANK('BudCom Expense worksheet'!G438),"",('BudCom Expense worksheet'!G438))</f>
        <v>6932.42</v>
      </c>
      <c r="G411" s="273">
        <f>IF(ISBLANK('BudCom Expense worksheet'!H438),"",('BudCom Expense worksheet'!H438))</f>
        <v>3000</v>
      </c>
      <c r="H411" s="274">
        <f>IF(ISBLANK('BudCom Expense worksheet'!I438),"",('BudCom Expense worksheet'!I438))</f>
        <v>-3932.42</v>
      </c>
      <c r="I411" s="275">
        <f>IF(ISBLANK('BudCom Expense worksheet'!J438),"",('BudCom Expense worksheet'!J438))</f>
        <v>2.3108066666666667</v>
      </c>
      <c r="J411" s="273">
        <f>IF(ISBLANK('BudCom Expense worksheet'!K438),"",('BudCom Expense worksheet'!K438))</f>
        <v>10000</v>
      </c>
      <c r="K411" s="273">
        <f>IF(ISBLANK('BudCom Expense worksheet'!L438),"",('BudCom Expense worksheet'!L438))</f>
        <v>10000</v>
      </c>
      <c r="L411" s="273">
        <f>IF(ISBLANK('BudCom Expense worksheet'!M438),"",('BudCom Expense worksheet'!M438))</f>
        <v>10000</v>
      </c>
      <c r="M411" s="273">
        <f>IF(ISBLANK('BudCom Expense worksheet'!N438),"",('BudCom Expense worksheet'!N438))</f>
        <v>10000</v>
      </c>
      <c r="N411" s="254">
        <f>IF(ISBLANK('BudCom Expense worksheet'!O438),"",('BudCom Expense worksheet'!O438))</f>
        <v>44187</v>
      </c>
      <c r="O411" s="273">
        <f>IF(ISBLANK('BudCom Expense worksheet'!P438),"",('BudCom Expense worksheet'!P438))</f>
        <v>0</v>
      </c>
      <c r="P411" s="273">
        <f>IF(ISBLANK('BudCom Expense worksheet'!Q438),"",('BudCom Expense worksheet'!Q438))</f>
        <v>3000</v>
      </c>
    </row>
    <row r="412" spans="1:16" hidden="1" x14ac:dyDescent="0.25">
      <c r="A412" s="249"/>
      <c r="B412" s="249"/>
      <c r="C412" s="281" t="s">
        <v>928</v>
      </c>
      <c r="D412" s="249"/>
      <c r="E412" s="283">
        <f>IF(ISBLANK('BudCom Expense worksheet'!F439),"",('BudCom Expense worksheet'!F439))</f>
        <v>158705.78</v>
      </c>
      <c r="F412" s="284">
        <f>IF(ISBLANK('BudCom Expense worksheet'!G439),"",('BudCom Expense worksheet'!G439))</f>
        <v>62657.5</v>
      </c>
      <c r="G412" s="273">
        <f>IF(ISBLANK('BudCom Expense worksheet'!H439),"",('BudCom Expense worksheet'!H439))</f>
        <v>225000</v>
      </c>
      <c r="H412" s="274">
        <f>IF(ISBLANK('BudCom Expense worksheet'!I439),"",('BudCom Expense worksheet'!I439))</f>
        <v>162342.5</v>
      </c>
      <c r="I412" s="275">
        <f>IF(ISBLANK('BudCom Expense worksheet'!J439),"",('BudCom Expense worksheet'!J439))</f>
        <v>0.27847777777777777</v>
      </c>
      <c r="J412" s="273">
        <f>IF(ISBLANK('BudCom Expense worksheet'!K439),"",('BudCom Expense worksheet'!K439))</f>
        <v>225000</v>
      </c>
      <c r="K412" s="273">
        <f>IF(ISBLANK('BudCom Expense worksheet'!L439),"",('BudCom Expense worksheet'!L439))</f>
        <v>225000</v>
      </c>
      <c r="L412" s="273">
        <f>IF(ISBLANK('BudCom Expense worksheet'!M439),"",('BudCom Expense worksheet'!M439))</f>
        <v>225000</v>
      </c>
      <c r="M412" s="273">
        <f>IF(ISBLANK('BudCom Expense worksheet'!N439),"",('BudCom Expense worksheet'!N439))</f>
        <v>225000</v>
      </c>
      <c r="N412" s="254">
        <f>IF(ISBLANK('BudCom Expense worksheet'!O439),"",('BudCom Expense worksheet'!O439))</f>
        <v>44187</v>
      </c>
      <c r="O412" s="273">
        <f>IF(ISBLANK('BudCom Expense worksheet'!P439),"",('BudCom Expense worksheet'!P439))</f>
        <v>0</v>
      </c>
      <c r="P412" s="273">
        <f>IF(ISBLANK('BudCom Expense worksheet'!Q439),"",('BudCom Expense worksheet'!Q439))</f>
        <v>225000</v>
      </c>
    </row>
    <row r="413" spans="1:16" hidden="1" x14ac:dyDescent="0.25">
      <c r="A413" s="249"/>
      <c r="B413" s="249"/>
      <c r="C413" s="281" t="s">
        <v>929</v>
      </c>
      <c r="D413" s="249"/>
      <c r="E413" s="283">
        <f>IF(ISBLANK('BudCom Expense worksheet'!F440),"",('BudCom Expense worksheet'!F440))</f>
        <v>2765.68</v>
      </c>
      <c r="F413" s="284">
        <f>IF(ISBLANK('BudCom Expense worksheet'!G440),"",('BudCom Expense worksheet'!G440))</f>
        <v>2866.37</v>
      </c>
      <c r="G413" s="273">
        <f>IF(ISBLANK('BudCom Expense worksheet'!H440),"",('BudCom Expense worksheet'!H440))</f>
        <v>4500</v>
      </c>
      <c r="H413" s="274">
        <f>IF(ISBLANK('BudCom Expense worksheet'!I440),"",('BudCom Expense worksheet'!I440))</f>
        <v>1633.63</v>
      </c>
      <c r="I413" s="275">
        <f>IF(ISBLANK('BudCom Expense worksheet'!J440),"",('BudCom Expense worksheet'!J440))</f>
        <v>0.63697111111111104</v>
      </c>
      <c r="J413" s="273">
        <f>IF(ISBLANK('BudCom Expense worksheet'!K440),"",('BudCom Expense worksheet'!K440))</f>
        <v>4500</v>
      </c>
      <c r="K413" s="273">
        <f>IF(ISBLANK('BudCom Expense worksheet'!L440),"",('BudCom Expense worksheet'!L440))</f>
        <v>4500</v>
      </c>
      <c r="L413" s="273">
        <f>IF(ISBLANK('BudCom Expense worksheet'!M440),"",('BudCom Expense worksheet'!M440))</f>
        <v>4500</v>
      </c>
      <c r="M413" s="273">
        <f>IF(ISBLANK('BudCom Expense worksheet'!N440),"",('BudCom Expense worksheet'!N440))</f>
        <v>4500</v>
      </c>
      <c r="N413" s="254">
        <f>IF(ISBLANK('BudCom Expense worksheet'!O440),"",('BudCom Expense worksheet'!O440))</f>
        <v>44187</v>
      </c>
      <c r="O413" s="273">
        <f>IF(ISBLANK('BudCom Expense worksheet'!P440),"",('BudCom Expense worksheet'!P440))</f>
        <v>0</v>
      </c>
      <c r="P413" s="273">
        <f>IF(ISBLANK('BudCom Expense worksheet'!Q440),"",('BudCom Expense worksheet'!Q440))</f>
        <v>4500</v>
      </c>
    </row>
    <row r="414" spans="1:16" hidden="1" x14ac:dyDescent="0.25">
      <c r="A414" s="249"/>
      <c r="B414" s="249"/>
      <c r="C414" s="281" t="s">
        <v>930</v>
      </c>
      <c r="D414" s="249"/>
      <c r="E414" s="283">
        <f>IF(ISBLANK('BudCom Expense worksheet'!F441),"",('BudCom Expense worksheet'!F441))</f>
        <v>164.22</v>
      </c>
      <c r="F414" s="284">
        <f>IF(ISBLANK('BudCom Expense worksheet'!G441),"",('BudCom Expense worksheet'!G441))</f>
        <v>1675</v>
      </c>
      <c r="G414" s="273">
        <f>IF(ISBLANK('BudCom Expense worksheet'!H441),"",('BudCom Expense worksheet'!H441))</f>
        <v>250</v>
      </c>
      <c r="H414" s="274">
        <f>IF(ISBLANK('BudCom Expense worksheet'!I441),"",('BudCom Expense worksheet'!I441))</f>
        <v>-1425</v>
      </c>
      <c r="I414" s="275">
        <f>IF(ISBLANK('BudCom Expense worksheet'!J441),"",('BudCom Expense worksheet'!J441))</f>
        <v>6.7</v>
      </c>
      <c r="J414" s="273">
        <f>IF(ISBLANK('BudCom Expense worksheet'!K441),"",('BudCom Expense worksheet'!K441))</f>
        <v>3000</v>
      </c>
      <c r="K414" s="273">
        <f>IF(ISBLANK('BudCom Expense worksheet'!L441),"",('BudCom Expense worksheet'!L441))</f>
        <v>3000</v>
      </c>
      <c r="L414" s="273">
        <f>IF(ISBLANK('BudCom Expense worksheet'!M441),"",('BudCom Expense worksheet'!M441))</f>
        <v>3000</v>
      </c>
      <c r="M414" s="273">
        <f>IF(ISBLANK('BudCom Expense worksheet'!N441),"",('BudCom Expense worksheet'!N441))</f>
        <v>3000</v>
      </c>
      <c r="N414" s="254">
        <f>IF(ISBLANK('BudCom Expense worksheet'!O441),"",('BudCom Expense worksheet'!O441))</f>
        <v>44187</v>
      </c>
      <c r="O414" s="273">
        <f>IF(ISBLANK('BudCom Expense worksheet'!P441),"",('BudCom Expense worksheet'!P441))</f>
        <v>0</v>
      </c>
      <c r="P414" s="273">
        <f>IF(ISBLANK('BudCom Expense worksheet'!Q441),"",('BudCom Expense worksheet'!Q441))</f>
        <v>250</v>
      </c>
    </row>
    <row r="415" spans="1:16" hidden="1" x14ac:dyDescent="0.25">
      <c r="A415" s="249"/>
      <c r="B415" s="249"/>
      <c r="C415" s="281" t="s">
        <v>931</v>
      </c>
      <c r="D415" s="249"/>
      <c r="E415" s="283">
        <f>IF(ISBLANK('BudCom Expense worksheet'!F442),"",('BudCom Expense worksheet'!F442))</f>
        <v>47303.05</v>
      </c>
      <c r="F415" s="284">
        <f>IF(ISBLANK('BudCom Expense worksheet'!G442),"",('BudCom Expense worksheet'!G442))</f>
        <v>162961.57</v>
      </c>
      <c r="G415" s="273">
        <f>IF(ISBLANK('BudCom Expense worksheet'!H442),"",('BudCom Expense worksheet'!H442))</f>
        <v>4000</v>
      </c>
      <c r="H415" s="274">
        <f>IF(ISBLANK('BudCom Expense worksheet'!I442),"",('BudCom Expense worksheet'!I442))</f>
        <v>-158961.57</v>
      </c>
      <c r="I415" s="275">
        <f>IF(ISBLANK('BudCom Expense worksheet'!J442),"",('BudCom Expense worksheet'!J442))</f>
        <v>40.740392499999999</v>
      </c>
      <c r="J415" s="273">
        <f>IF(ISBLANK('BudCom Expense worksheet'!K442),"",('BudCom Expense worksheet'!K442))</f>
        <v>4000</v>
      </c>
      <c r="K415" s="273">
        <f>IF(ISBLANK('BudCom Expense worksheet'!L442),"",('BudCom Expense worksheet'!L442))</f>
        <v>4000</v>
      </c>
      <c r="L415" s="273">
        <f>IF(ISBLANK('BudCom Expense worksheet'!M442),"",('BudCom Expense worksheet'!M442))</f>
        <v>4000</v>
      </c>
      <c r="M415" s="273">
        <f>IF(ISBLANK('BudCom Expense worksheet'!N442),"",('BudCom Expense worksheet'!N442))</f>
        <v>4000</v>
      </c>
      <c r="N415" s="254">
        <f>IF(ISBLANK('BudCom Expense worksheet'!O442),"",('BudCom Expense worksheet'!O442))</f>
        <v>44187</v>
      </c>
      <c r="O415" s="273">
        <f>IF(ISBLANK('BudCom Expense worksheet'!P442),"",('BudCom Expense worksheet'!P442))</f>
        <v>0</v>
      </c>
      <c r="P415" s="273">
        <f>IF(ISBLANK('BudCom Expense worksheet'!Q442),"",('BudCom Expense worksheet'!Q442))</f>
        <v>4000</v>
      </c>
    </row>
    <row r="416" spans="1:16" hidden="1" x14ac:dyDescent="0.25">
      <c r="A416" s="249"/>
      <c r="B416" s="249"/>
      <c r="C416" s="281" t="s">
        <v>1265</v>
      </c>
      <c r="D416" s="249"/>
      <c r="E416" s="283" t="str">
        <f>IF(ISBLANK('BudCom Expense worksheet'!F443),"",('BudCom Expense worksheet'!F443))</f>
        <v/>
      </c>
      <c r="F416" s="284">
        <f>IF(ISBLANK('BudCom Expense worksheet'!G443),"",('BudCom Expense worksheet'!G443))</f>
        <v>0</v>
      </c>
      <c r="G416" s="273">
        <f>IF(ISBLANK('BudCom Expense worksheet'!H443),"",('BudCom Expense worksheet'!H443))</f>
        <v>46710</v>
      </c>
      <c r="H416" s="274">
        <f>IF(ISBLANK('BudCom Expense worksheet'!I443),"",('BudCom Expense worksheet'!I443))</f>
        <v>46710</v>
      </c>
      <c r="I416" s="275">
        <f>IF(ISBLANK('BudCom Expense worksheet'!J443),"",('BudCom Expense worksheet'!J443))</f>
        <v>0</v>
      </c>
      <c r="J416" s="273">
        <f>IF(ISBLANK('BudCom Expense worksheet'!K443),"",('BudCom Expense worksheet'!K443))</f>
        <v>1</v>
      </c>
      <c r="K416" s="273">
        <f>IF(ISBLANK('BudCom Expense worksheet'!L443),"",('BudCom Expense worksheet'!L443))</f>
        <v>25395</v>
      </c>
      <c r="L416" s="273">
        <f>IF(ISBLANK('BudCom Expense worksheet'!M443),"",('BudCom Expense worksheet'!M443))</f>
        <v>25395</v>
      </c>
      <c r="M416" s="273">
        <f>IF(ISBLANK('BudCom Expense worksheet'!N443),"",('BudCom Expense worksheet'!N443))</f>
        <v>25395</v>
      </c>
      <c r="N416" s="254">
        <f>IF(ISBLANK('BudCom Expense worksheet'!O443),"",('BudCom Expense worksheet'!O443))</f>
        <v>44187</v>
      </c>
      <c r="O416" s="273">
        <f>IF(ISBLANK('BudCom Expense worksheet'!P443),"",('BudCom Expense worksheet'!P443))</f>
        <v>0</v>
      </c>
      <c r="P416" s="273">
        <f>IF(ISBLANK('BudCom Expense worksheet'!Q443),"",('BudCom Expense worksheet'!Q443))</f>
        <v>25395</v>
      </c>
    </row>
    <row r="417" spans="1:16" hidden="1" x14ac:dyDescent="0.25">
      <c r="A417" s="249"/>
      <c r="B417" s="249"/>
      <c r="C417" s="281" t="s">
        <v>1187</v>
      </c>
      <c r="D417" s="249"/>
      <c r="E417" s="283">
        <f>IF(ISBLANK('BudCom Expense worksheet'!F444),"",('BudCom Expense worksheet'!F444))</f>
        <v>31.61</v>
      </c>
      <c r="F417" s="284">
        <f>IF(ISBLANK('BudCom Expense worksheet'!G444),"",('BudCom Expense worksheet'!G444))</f>
        <v>2060.0500000000002</v>
      </c>
      <c r="G417" s="273">
        <f>IF(ISBLANK('BudCom Expense worksheet'!H444),"",('BudCom Expense worksheet'!H444))</f>
        <v>2000</v>
      </c>
      <c r="H417" s="274">
        <f>IF(ISBLANK('BudCom Expense worksheet'!I444),"",('BudCom Expense worksheet'!I444))</f>
        <v>-60.050000000000182</v>
      </c>
      <c r="I417" s="275">
        <f>IF(ISBLANK('BudCom Expense worksheet'!J444),"",('BudCom Expense worksheet'!J444))</f>
        <v>1.0300250000000002</v>
      </c>
      <c r="J417" s="273">
        <f>IF(ISBLANK('BudCom Expense worksheet'!K444),"",('BudCom Expense worksheet'!K444))</f>
        <v>5000</v>
      </c>
      <c r="K417" s="273">
        <f>IF(ISBLANK('BudCom Expense worksheet'!L444),"",('BudCom Expense worksheet'!L444))</f>
        <v>5000</v>
      </c>
      <c r="L417" s="273">
        <f>IF(ISBLANK('BudCom Expense worksheet'!M444),"",('BudCom Expense worksheet'!M444))</f>
        <v>5000</v>
      </c>
      <c r="M417" s="273">
        <f>IF(ISBLANK('BudCom Expense worksheet'!N444),"",('BudCom Expense worksheet'!N444))</f>
        <v>5000</v>
      </c>
      <c r="N417" s="254">
        <f>IF(ISBLANK('BudCom Expense worksheet'!O444),"",('BudCom Expense worksheet'!O444))</f>
        <v>44187</v>
      </c>
      <c r="O417" s="273">
        <f>IF(ISBLANK('BudCom Expense worksheet'!P444),"",('BudCom Expense worksheet'!P444))</f>
        <v>0</v>
      </c>
      <c r="P417" s="273">
        <f>IF(ISBLANK('BudCom Expense worksheet'!Q444),"",('BudCom Expense worksheet'!Q444))</f>
        <v>2000</v>
      </c>
    </row>
    <row r="418" spans="1:16" hidden="1" x14ac:dyDescent="0.25">
      <c r="A418" s="249"/>
      <c r="B418" s="249"/>
      <c r="C418" s="281" t="s">
        <v>932</v>
      </c>
      <c r="D418" s="249"/>
      <c r="E418" s="283">
        <f>IF(ISBLANK('BudCom Expense worksheet'!F445),"",('BudCom Expense worksheet'!F445))</f>
        <v>466.5</v>
      </c>
      <c r="F418" s="284">
        <f>IF(ISBLANK('BudCom Expense worksheet'!G445),"",('BudCom Expense worksheet'!G445))</f>
        <v>47.51</v>
      </c>
      <c r="G418" s="273">
        <f>IF(ISBLANK('BudCom Expense worksheet'!H445),"",('BudCom Expense worksheet'!H445))</f>
        <v>450</v>
      </c>
      <c r="H418" s="274">
        <f>IF(ISBLANK('BudCom Expense worksheet'!I445),"",('BudCom Expense worksheet'!I445))</f>
        <v>402.49</v>
      </c>
      <c r="I418" s="275">
        <f>IF(ISBLANK('BudCom Expense worksheet'!J445),"",('BudCom Expense worksheet'!J445))</f>
        <v>0.10557777777777777</v>
      </c>
      <c r="J418" s="273">
        <f>IF(ISBLANK('BudCom Expense worksheet'!K445),"",('BudCom Expense worksheet'!K445))</f>
        <v>450</v>
      </c>
      <c r="K418" s="273">
        <f>IF(ISBLANK('BudCom Expense worksheet'!L445),"",('BudCom Expense worksheet'!L445))</f>
        <v>450</v>
      </c>
      <c r="L418" s="273">
        <f>IF(ISBLANK('BudCom Expense worksheet'!M445),"",('BudCom Expense worksheet'!M445))</f>
        <v>450</v>
      </c>
      <c r="M418" s="273">
        <f>IF(ISBLANK('BudCom Expense worksheet'!N445),"",('BudCom Expense worksheet'!N445))</f>
        <v>450</v>
      </c>
      <c r="N418" s="254">
        <f>IF(ISBLANK('BudCom Expense worksheet'!O445),"",('BudCom Expense worksheet'!O445))</f>
        <v>44187</v>
      </c>
      <c r="O418" s="273">
        <f>IF(ISBLANK('BudCom Expense worksheet'!P445),"",('BudCom Expense worksheet'!P445))</f>
        <v>0</v>
      </c>
      <c r="P418" s="273">
        <f>IF(ISBLANK('BudCom Expense worksheet'!Q445),"",('BudCom Expense worksheet'!Q445))</f>
        <v>450</v>
      </c>
    </row>
    <row r="419" spans="1:16" hidden="1" x14ac:dyDescent="0.25">
      <c r="A419" s="249"/>
      <c r="B419" s="249"/>
      <c r="C419" s="281" t="s">
        <v>933</v>
      </c>
      <c r="D419" s="249"/>
      <c r="E419" s="283">
        <f>IF(ISBLANK('BudCom Expense worksheet'!F446),"",('BudCom Expense worksheet'!F446))</f>
        <v>2186.73</v>
      </c>
      <c r="F419" s="284">
        <f>IF(ISBLANK('BudCom Expense worksheet'!G446),"",('BudCom Expense worksheet'!G446))</f>
        <v>2987.41</v>
      </c>
      <c r="G419" s="273">
        <f>IF(ISBLANK('BudCom Expense worksheet'!H446),"",('BudCom Expense worksheet'!H446))</f>
        <v>3500</v>
      </c>
      <c r="H419" s="274">
        <f>IF(ISBLANK('BudCom Expense worksheet'!I446),"",('BudCom Expense worksheet'!I446))</f>
        <v>512.59000000000015</v>
      </c>
      <c r="I419" s="275">
        <f>IF(ISBLANK('BudCom Expense worksheet'!J446),"",('BudCom Expense worksheet'!J446))</f>
        <v>0.85354571428571424</v>
      </c>
      <c r="J419" s="273">
        <f>IF(ISBLANK('BudCom Expense worksheet'!K446),"",('BudCom Expense worksheet'!K446))</f>
        <v>6000</v>
      </c>
      <c r="K419" s="273">
        <f>IF(ISBLANK('BudCom Expense worksheet'!L446),"",('BudCom Expense worksheet'!L446))</f>
        <v>6000</v>
      </c>
      <c r="L419" s="273">
        <f>IF(ISBLANK('BudCom Expense worksheet'!M446),"",('BudCom Expense worksheet'!M446))</f>
        <v>6000</v>
      </c>
      <c r="M419" s="273">
        <f>IF(ISBLANK('BudCom Expense worksheet'!N446),"",('BudCom Expense worksheet'!N446))</f>
        <v>6000</v>
      </c>
      <c r="N419" s="254">
        <f>IF(ISBLANK('BudCom Expense worksheet'!O446),"",('BudCom Expense worksheet'!O446))</f>
        <v>44187</v>
      </c>
      <c r="O419" s="273">
        <f>IF(ISBLANK('BudCom Expense worksheet'!P446),"",('BudCom Expense worksheet'!P446))</f>
        <v>0</v>
      </c>
      <c r="P419" s="273">
        <f>IF(ISBLANK('BudCom Expense worksheet'!Q446),"",('BudCom Expense worksheet'!Q446))</f>
        <v>3500</v>
      </c>
    </row>
    <row r="420" spans="1:16" hidden="1" x14ac:dyDescent="0.25">
      <c r="A420" s="249"/>
      <c r="B420" s="249"/>
      <c r="C420" s="281" t="s">
        <v>934</v>
      </c>
      <c r="D420" s="249"/>
      <c r="E420" s="283">
        <f>IF(ISBLANK('BudCom Expense worksheet'!F447),"",('BudCom Expense worksheet'!F447))</f>
        <v>3317.75</v>
      </c>
      <c r="F420" s="284">
        <f>IF(ISBLANK('BudCom Expense worksheet'!G447),"",('BudCom Expense worksheet'!G447))</f>
        <v>5621.07</v>
      </c>
      <c r="G420" s="273">
        <f>IF(ISBLANK('BudCom Expense worksheet'!H447),"",('BudCom Expense worksheet'!H447))</f>
        <v>3300</v>
      </c>
      <c r="H420" s="274">
        <f>IF(ISBLANK('BudCom Expense worksheet'!I447),"",('BudCom Expense worksheet'!I447))</f>
        <v>-2321.0699999999997</v>
      </c>
      <c r="I420" s="275">
        <f>IF(ISBLANK('BudCom Expense worksheet'!J447),"",('BudCom Expense worksheet'!J447))</f>
        <v>1.7033545454545453</v>
      </c>
      <c r="J420" s="273">
        <f>IF(ISBLANK('BudCom Expense worksheet'!K447),"",('BudCom Expense worksheet'!K447))</f>
        <v>3300</v>
      </c>
      <c r="K420" s="273">
        <f>IF(ISBLANK('BudCom Expense worksheet'!L447),"",('BudCom Expense worksheet'!L447))</f>
        <v>3300</v>
      </c>
      <c r="L420" s="273">
        <f>IF(ISBLANK('BudCom Expense worksheet'!M447),"",('BudCom Expense worksheet'!M447))</f>
        <v>3300</v>
      </c>
      <c r="M420" s="273">
        <f>IF(ISBLANK('BudCom Expense worksheet'!N447),"",('BudCom Expense worksheet'!N447))</f>
        <v>3300</v>
      </c>
      <c r="N420" s="254">
        <f>IF(ISBLANK('BudCom Expense worksheet'!O447),"",('BudCom Expense worksheet'!O447))</f>
        <v>44187</v>
      </c>
      <c r="O420" s="273">
        <f>IF(ISBLANK('BudCom Expense worksheet'!P447),"",('BudCom Expense worksheet'!P447))</f>
        <v>0</v>
      </c>
      <c r="P420" s="273">
        <f>IF(ISBLANK('BudCom Expense worksheet'!Q447),"",('BudCom Expense worksheet'!Q447))</f>
        <v>3300</v>
      </c>
    </row>
    <row r="421" spans="1:16" hidden="1" x14ac:dyDescent="0.25">
      <c r="A421" s="249"/>
      <c r="B421" s="249"/>
      <c r="C421" s="281" t="s">
        <v>935</v>
      </c>
      <c r="D421" s="249"/>
      <c r="E421" s="283">
        <f>IF(ISBLANK('BudCom Expense worksheet'!F448),"",('BudCom Expense worksheet'!F448))</f>
        <v>7102.25</v>
      </c>
      <c r="F421" s="284">
        <f>IF(ISBLANK('BudCom Expense worksheet'!G448),"",('BudCom Expense worksheet'!G448))</f>
        <v>5598.2</v>
      </c>
      <c r="G421" s="273">
        <f>IF(ISBLANK('BudCom Expense worksheet'!H448),"",('BudCom Expense worksheet'!H448))</f>
        <v>6000</v>
      </c>
      <c r="H421" s="274">
        <f>IF(ISBLANK('BudCom Expense worksheet'!I448),"",('BudCom Expense worksheet'!I448))</f>
        <v>401.80000000000018</v>
      </c>
      <c r="I421" s="275">
        <f>IF(ISBLANK('BudCom Expense worksheet'!J448),"",('BudCom Expense worksheet'!J448))</f>
        <v>0.93303333333333327</v>
      </c>
      <c r="J421" s="273">
        <f>IF(ISBLANK('BudCom Expense worksheet'!K448),"",('BudCom Expense worksheet'!K448))</f>
        <v>2000</v>
      </c>
      <c r="K421" s="273">
        <f>IF(ISBLANK('BudCom Expense worksheet'!L448),"",('BudCom Expense worksheet'!L448))</f>
        <v>2000</v>
      </c>
      <c r="L421" s="273">
        <f>IF(ISBLANK('BudCom Expense worksheet'!M448),"",('BudCom Expense worksheet'!M448))</f>
        <v>2000</v>
      </c>
      <c r="M421" s="273">
        <f>IF(ISBLANK('BudCom Expense worksheet'!N448),"",('BudCom Expense worksheet'!N448))</f>
        <v>2000</v>
      </c>
      <c r="N421" s="254">
        <f>IF(ISBLANK('BudCom Expense worksheet'!O448),"",('BudCom Expense worksheet'!O448))</f>
        <v>44187</v>
      </c>
      <c r="O421" s="273">
        <f>IF(ISBLANK('BudCom Expense worksheet'!P448),"",('BudCom Expense worksheet'!P448))</f>
        <v>0</v>
      </c>
      <c r="P421" s="273">
        <f>IF(ISBLANK('BudCom Expense worksheet'!Q448),"",('BudCom Expense worksheet'!Q448))</f>
        <v>2000</v>
      </c>
    </row>
    <row r="422" spans="1:16" hidden="1" x14ac:dyDescent="0.25">
      <c r="A422" s="249"/>
      <c r="B422" s="249"/>
      <c r="C422" s="281" t="s">
        <v>936</v>
      </c>
      <c r="D422" s="249"/>
      <c r="E422" s="283">
        <f>IF(ISBLANK('BudCom Expense worksheet'!F449),"",('BudCom Expense worksheet'!F449))</f>
        <v>1455.99</v>
      </c>
      <c r="F422" s="284">
        <f>IF(ISBLANK('BudCom Expense worksheet'!G449),"",('BudCom Expense worksheet'!G449))</f>
        <v>3102.98</v>
      </c>
      <c r="G422" s="273">
        <f>IF(ISBLANK('BudCom Expense worksheet'!H449),"",('BudCom Expense worksheet'!H449))</f>
        <v>1200</v>
      </c>
      <c r="H422" s="274">
        <f>IF(ISBLANK('BudCom Expense worksheet'!I449),"",('BudCom Expense worksheet'!I449))</f>
        <v>-1902.98</v>
      </c>
      <c r="I422" s="275">
        <f>IF(ISBLANK('BudCom Expense worksheet'!J449),"",('BudCom Expense worksheet'!J449))</f>
        <v>2.5858166666666667</v>
      </c>
      <c r="J422" s="273">
        <f>IF(ISBLANK('BudCom Expense worksheet'!K449),"",('BudCom Expense worksheet'!K449))</f>
        <v>2000</v>
      </c>
      <c r="K422" s="273">
        <f>IF(ISBLANK('BudCom Expense worksheet'!L449),"",('BudCom Expense worksheet'!L449))</f>
        <v>2000</v>
      </c>
      <c r="L422" s="273">
        <f>IF(ISBLANK('BudCom Expense worksheet'!M449),"",('BudCom Expense worksheet'!M449))</f>
        <v>2000</v>
      </c>
      <c r="M422" s="273">
        <f>IF(ISBLANK('BudCom Expense worksheet'!N449),"",('BudCom Expense worksheet'!N449))</f>
        <v>2000</v>
      </c>
      <c r="N422" s="254">
        <f>IF(ISBLANK('BudCom Expense worksheet'!O449),"",('BudCom Expense worksheet'!O449))</f>
        <v>44187</v>
      </c>
      <c r="O422" s="273">
        <f>IF(ISBLANK('BudCom Expense worksheet'!P449),"",('BudCom Expense worksheet'!P449))</f>
        <v>0</v>
      </c>
      <c r="P422" s="273">
        <f>IF(ISBLANK('BudCom Expense worksheet'!Q449),"",('BudCom Expense worksheet'!Q449))</f>
        <v>1200</v>
      </c>
    </row>
    <row r="423" spans="1:16" hidden="1" x14ac:dyDescent="0.25">
      <c r="C423" s="281" t="s">
        <v>937</v>
      </c>
      <c r="E423" s="283">
        <f>IF(ISBLANK('BudCom Expense worksheet'!F450),"",('BudCom Expense worksheet'!F450))</f>
        <v>35000</v>
      </c>
      <c r="F423" s="284">
        <f>IF(ISBLANK('BudCom Expense worksheet'!G450),"",('BudCom Expense worksheet'!G450))</f>
        <v>0</v>
      </c>
      <c r="G423" s="273">
        <f>IF(ISBLANK('BudCom Expense worksheet'!H450),"",('BudCom Expense worksheet'!H450))</f>
        <v>0</v>
      </c>
      <c r="H423" s="287">
        <f>IF(ISBLANK('BudCom Expense worksheet'!I450),"",('BudCom Expense worksheet'!I450))</f>
        <v>0</v>
      </c>
      <c r="I423" s="288" t="str">
        <f>IF(ISBLANK('BudCom Expense worksheet'!J450),"",('BudCom Expense worksheet'!J450))</f>
        <v>---</v>
      </c>
      <c r="J423" s="273">
        <f>IF(ISBLANK('BudCom Expense worksheet'!K450),"",('BudCom Expense worksheet'!K450))</f>
        <v>0</v>
      </c>
      <c r="K423" s="273">
        <f>IF(ISBLANK('BudCom Expense worksheet'!L450),"",('BudCom Expense worksheet'!L450))</f>
        <v>0</v>
      </c>
      <c r="L423" s="273">
        <f>IF(ISBLANK('BudCom Expense worksheet'!M450),"",('BudCom Expense worksheet'!M450))</f>
        <v>0</v>
      </c>
      <c r="M423" s="273">
        <f>IF(ISBLANK('BudCom Expense worksheet'!N450),"",('BudCom Expense worksheet'!N450))</f>
        <v>0</v>
      </c>
      <c r="N423" s="254">
        <f>IF(ISBLANK('BudCom Expense worksheet'!O450),"",('BudCom Expense worksheet'!O450))</f>
        <v>44187</v>
      </c>
      <c r="O423" s="273">
        <f>IF(ISBLANK('BudCom Expense worksheet'!P450),"",('BudCom Expense worksheet'!P450))</f>
        <v>0</v>
      </c>
      <c r="P423" s="273">
        <f>IF(ISBLANK('BudCom Expense worksheet'!Q450),"",('BudCom Expense worksheet'!Q450))</f>
        <v>0</v>
      </c>
    </row>
    <row r="424" spans="1:16" hidden="1" x14ac:dyDescent="0.25">
      <c r="A424" s="249"/>
      <c r="B424" s="249" t="s">
        <v>938</v>
      </c>
      <c r="C424" s="249"/>
      <c r="D424" s="249"/>
      <c r="E424" s="263">
        <f>IF(ISBLANK('BudCom Expense worksheet'!F451),"",('BudCom Expense worksheet'!F451))</f>
        <v>444692.97999999992</v>
      </c>
      <c r="F424" s="264">
        <f>IF(ISBLANK('BudCom Expense worksheet'!G451),"",('BudCom Expense worksheet'!G451))</f>
        <v>429790.14</v>
      </c>
      <c r="G424" s="265">
        <f>IF(ISBLANK('BudCom Expense worksheet'!H451),"",('BudCom Expense worksheet'!H451))</f>
        <v>508548</v>
      </c>
      <c r="H424" s="266">
        <f>IF(ISBLANK('BudCom Expense worksheet'!I451),"",('BudCom Expense worksheet'!I451))</f>
        <v>78757.859999999986</v>
      </c>
      <c r="I424" s="267">
        <f>IF(ISBLANK('BudCom Expense worksheet'!J451),"",('BudCom Expense worksheet'!J451))</f>
        <v>0.84513190495292478</v>
      </c>
      <c r="J424" s="273">
        <f>IF(ISBLANK('BudCom Expense worksheet'!K451),"",('BudCom Expense worksheet'!K451))</f>
        <v>493989</v>
      </c>
      <c r="K424" s="273">
        <f>IF(ISBLANK('BudCom Expense worksheet'!L451),"",('BudCom Expense worksheet'!L451))</f>
        <v>519674</v>
      </c>
      <c r="L424" s="273">
        <f>IF(ISBLANK('BudCom Expense worksheet'!M451),"",('BudCom Expense worksheet'!M451))</f>
        <v>-25685</v>
      </c>
      <c r="M424" s="273">
        <f>IF(ISBLANK('BudCom Expense worksheet'!N451),"",('BudCom Expense worksheet'!N451))</f>
        <v>519674</v>
      </c>
      <c r="N424" s="254">
        <f>IF(ISBLANK('BudCom Expense worksheet'!O451),"",('BudCom Expense worksheet'!O451))</f>
        <v>44187</v>
      </c>
      <c r="O424" s="273">
        <f>IF(ISBLANK('BudCom Expense worksheet'!P451),"",('BudCom Expense worksheet'!P451))</f>
        <v>0</v>
      </c>
      <c r="P424" s="273">
        <f>IF(ISBLANK('BudCom Expense worksheet'!Q451),"",('BudCom Expense worksheet'!Q451))</f>
        <v>503274</v>
      </c>
    </row>
    <row r="425" spans="1:16" hidden="1" x14ac:dyDescent="0.25">
      <c r="B425" s="281" t="s">
        <v>939</v>
      </c>
      <c r="E425" s="278" t="str">
        <f>IF(ISBLANK('BudCom Expense worksheet'!F452),"",('BudCom Expense worksheet'!F452))</f>
        <v/>
      </c>
      <c r="F425" s="279" t="str">
        <f>IF(ISBLANK('BudCom Expense worksheet'!G452),"",('BudCom Expense worksheet'!G452))</f>
        <v/>
      </c>
      <c r="G425" s="273" t="str">
        <f>IF(ISBLANK('BudCom Expense worksheet'!H452),"",('BudCom Expense worksheet'!H452))</f>
        <v/>
      </c>
      <c r="H425" s="274" t="str">
        <f>IF(ISBLANK('BudCom Expense worksheet'!I452),"",('BudCom Expense worksheet'!I452))</f>
        <v/>
      </c>
      <c r="I425" s="275" t="str">
        <f>IF(ISBLANK('BudCom Expense worksheet'!J452),"",('BudCom Expense worksheet'!J452))</f>
        <v/>
      </c>
      <c r="J425" s="273" t="str">
        <f>IF(ISBLANK('BudCom Expense worksheet'!K452),"",('BudCom Expense worksheet'!K452))</f>
        <v/>
      </c>
      <c r="K425" s="273" t="str">
        <f>IF(ISBLANK('BudCom Expense worksheet'!L452),"",('BudCom Expense worksheet'!L452))</f>
        <v/>
      </c>
      <c r="L425" s="273" t="str">
        <f>IF(ISBLANK('BudCom Expense worksheet'!M452),"",('BudCom Expense worksheet'!M452))</f>
        <v/>
      </c>
      <c r="M425" s="273" t="str">
        <f>IF(ISBLANK('BudCom Expense worksheet'!N452),"",('BudCom Expense worksheet'!N452))</f>
        <v/>
      </c>
      <c r="N425" s="254">
        <f>IF(ISBLANK('BudCom Expense worksheet'!O452),"",('BudCom Expense worksheet'!O452))</f>
        <v>44187</v>
      </c>
      <c r="O425" s="273" t="str">
        <f>IF(ISBLANK('BudCom Expense worksheet'!P452),"",('BudCom Expense worksheet'!P452))</f>
        <v/>
      </c>
      <c r="P425" s="273" t="str">
        <f>IF(ISBLANK('BudCom Expense worksheet'!Q452),"",('BudCom Expense worksheet'!Q452))</f>
        <v/>
      </c>
    </row>
    <row r="426" spans="1:16" hidden="1" x14ac:dyDescent="0.25">
      <c r="A426" s="249"/>
      <c r="B426" s="249"/>
      <c r="C426" s="281" t="s">
        <v>940</v>
      </c>
      <c r="D426" s="298"/>
      <c r="E426" s="278" t="str">
        <f>IF(ISBLANK('BudCom Expense worksheet'!F453),"",('BudCom Expense worksheet'!F453))</f>
        <v/>
      </c>
      <c r="F426" s="279">
        <f>IF(ISBLANK('BudCom Expense worksheet'!G453),"",('BudCom Expense worksheet'!G453))</f>
        <v>0</v>
      </c>
      <c r="G426" s="273">
        <f>IF(ISBLANK('BudCom Expense worksheet'!H453),"",('BudCom Expense worksheet'!H453))</f>
        <v>0</v>
      </c>
      <c r="H426" s="274">
        <f>IF(ISBLANK('BudCom Expense worksheet'!I453),"",('BudCom Expense worksheet'!I453))</f>
        <v>0</v>
      </c>
      <c r="I426" s="275" t="str">
        <f>IF(ISBLANK('BudCom Expense worksheet'!J453),"",('BudCom Expense worksheet'!J453))</f>
        <v>---</v>
      </c>
      <c r="J426" s="273">
        <f>IF(ISBLANK('BudCom Expense worksheet'!K453),"",('BudCom Expense worksheet'!K453))</f>
        <v>0</v>
      </c>
      <c r="K426" s="273">
        <f>IF(ISBLANK('BudCom Expense worksheet'!L453),"",('BudCom Expense worksheet'!L453))</f>
        <v>0</v>
      </c>
      <c r="L426" s="273">
        <f>IF(ISBLANK('BudCom Expense worksheet'!M453),"",('BudCom Expense worksheet'!M453))</f>
        <v>0</v>
      </c>
      <c r="M426" s="273">
        <f>IF(ISBLANK('BudCom Expense worksheet'!N453),"",('BudCom Expense worksheet'!N453))</f>
        <v>0</v>
      </c>
      <c r="N426" s="254">
        <f>IF(ISBLANK('BudCom Expense worksheet'!O453),"",('BudCom Expense worksheet'!O453))</f>
        <v>44187</v>
      </c>
      <c r="O426" s="273">
        <f>IF(ISBLANK('BudCom Expense worksheet'!P453),"",('BudCom Expense worksheet'!P453))</f>
        <v>0</v>
      </c>
      <c r="P426" s="273">
        <f>IF(ISBLANK('BudCom Expense worksheet'!Q453),"",('BudCom Expense worksheet'!Q453))</f>
        <v>0</v>
      </c>
    </row>
    <row r="427" spans="1:16" hidden="1" x14ac:dyDescent="0.25">
      <c r="A427" s="249"/>
      <c r="B427" s="249"/>
      <c r="C427" s="281" t="s">
        <v>941</v>
      </c>
      <c r="D427" s="249"/>
      <c r="E427" s="283">
        <f>IF(ISBLANK('BudCom Expense worksheet'!F454),"",('BudCom Expense worksheet'!F454))</f>
        <v>0</v>
      </c>
      <c r="F427" s="284">
        <f>IF(ISBLANK('BudCom Expense worksheet'!G454),"",('BudCom Expense worksheet'!G454))</f>
        <v>0</v>
      </c>
      <c r="G427" s="273">
        <f>IF(ISBLANK('BudCom Expense worksheet'!H454),"",('BudCom Expense worksheet'!H454))</f>
        <v>250</v>
      </c>
      <c r="H427" s="274">
        <f>IF(ISBLANK('BudCom Expense worksheet'!I454),"",('BudCom Expense worksheet'!I454))</f>
        <v>250</v>
      </c>
      <c r="I427" s="275">
        <f>IF(ISBLANK('BudCom Expense worksheet'!J454),"",('BudCom Expense worksheet'!J454))</f>
        <v>0</v>
      </c>
      <c r="J427" s="273">
        <f>IF(ISBLANK('BudCom Expense worksheet'!K454),"",('BudCom Expense worksheet'!K454))</f>
        <v>250</v>
      </c>
      <c r="K427" s="273">
        <f>IF(ISBLANK('BudCom Expense worksheet'!L454),"",('BudCom Expense worksheet'!L454))</f>
        <v>250</v>
      </c>
      <c r="L427" s="273">
        <f>IF(ISBLANK('BudCom Expense worksheet'!M454),"",('BudCom Expense worksheet'!M454))</f>
        <v>250</v>
      </c>
      <c r="M427" s="273">
        <f>IF(ISBLANK('BudCom Expense worksheet'!N454),"",('BudCom Expense worksheet'!N454))</f>
        <v>250</v>
      </c>
      <c r="N427" s="254">
        <f>IF(ISBLANK('BudCom Expense worksheet'!O454),"",('BudCom Expense worksheet'!O454))</f>
        <v>44187</v>
      </c>
      <c r="O427" s="273">
        <f>IF(ISBLANK('BudCom Expense worksheet'!P454),"",('BudCom Expense worksheet'!P454))</f>
        <v>0</v>
      </c>
      <c r="P427" s="273">
        <f>IF(ISBLANK('BudCom Expense worksheet'!Q454),"",('BudCom Expense worksheet'!Q454))</f>
        <v>250</v>
      </c>
    </row>
    <row r="428" spans="1:16" hidden="1" x14ac:dyDescent="0.25">
      <c r="A428" s="249"/>
      <c r="B428" s="249"/>
      <c r="C428" s="281" t="s">
        <v>942</v>
      </c>
      <c r="D428" s="249"/>
      <c r="E428" s="283">
        <f>IF(ISBLANK('BudCom Expense worksheet'!F455),"",('BudCom Expense worksheet'!F455))</f>
        <v>22.28</v>
      </c>
      <c r="F428" s="284">
        <f>IF(ISBLANK('BudCom Expense worksheet'!G455),"",('BudCom Expense worksheet'!G455))</f>
        <v>0</v>
      </c>
      <c r="G428" s="273">
        <f>IF(ISBLANK('BudCom Expense worksheet'!H455),"",('BudCom Expense worksheet'!H455))</f>
        <v>200</v>
      </c>
      <c r="H428" s="274">
        <f>IF(ISBLANK('BudCom Expense worksheet'!I455),"",('BudCom Expense worksheet'!I455))</f>
        <v>200</v>
      </c>
      <c r="I428" s="275">
        <f>IF(ISBLANK('BudCom Expense worksheet'!J455),"",('BudCom Expense worksheet'!J455))</f>
        <v>0</v>
      </c>
      <c r="J428" s="273">
        <f>IF(ISBLANK('BudCom Expense worksheet'!K455),"",('BudCom Expense worksheet'!K455))</f>
        <v>200</v>
      </c>
      <c r="K428" s="273">
        <f>IF(ISBLANK('BudCom Expense worksheet'!L455),"",('BudCom Expense worksheet'!L455))</f>
        <v>200</v>
      </c>
      <c r="L428" s="273">
        <f>IF(ISBLANK('BudCom Expense worksheet'!M455),"",('BudCom Expense worksheet'!M455))</f>
        <v>200</v>
      </c>
      <c r="M428" s="273">
        <f>IF(ISBLANK('BudCom Expense worksheet'!N455),"",('BudCom Expense worksheet'!N455))</f>
        <v>200</v>
      </c>
      <c r="N428" s="254">
        <f>IF(ISBLANK('BudCom Expense worksheet'!O455),"",('BudCom Expense worksheet'!O455))</f>
        <v>44187</v>
      </c>
      <c r="O428" s="273">
        <f>IF(ISBLANK('BudCom Expense worksheet'!P455),"",('BudCom Expense worksheet'!P455))</f>
        <v>0</v>
      </c>
      <c r="P428" s="273">
        <f>IF(ISBLANK('BudCom Expense worksheet'!Q455),"",('BudCom Expense worksheet'!Q455))</f>
        <v>200</v>
      </c>
    </row>
    <row r="429" spans="1:16" hidden="1" x14ac:dyDescent="0.25">
      <c r="A429" s="249"/>
      <c r="B429" s="249"/>
      <c r="C429" s="281" t="s">
        <v>943</v>
      </c>
      <c r="D429" s="249"/>
      <c r="E429" s="283">
        <f>IF(ISBLANK('BudCom Expense worksheet'!F456),"",('BudCom Expense worksheet'!F456))</f>
        <v>152.65</v>
      </c>
      <c r="F429" s="284">
        <f>IF(ISBLANK('BudCom Expense worksheet'!G456),"",('BudCom Expense worksheet'!G456))</f>
        <v>999.5</v>
      </c>
      <c r="G429" s="273">
        <f>IF(ISBLANK('BudCom Expense worksheet'!H456),"",('BudCom Expense worksheet'!H456))</f>
        <v>100</v>
      </c>
      <c r="H429" s="274">
        <f>IF(ISBLANK('BudCom Expense worksheet'!I456),"",('BudCom Expense worksheet'!I456))</f>
        <v>-899.5</v>
      </c>
      <c r="I429" s="275">
        <f>IF(ISBLANK('BudCom Expense worksheet'!J456),"",('BudCom Expense worksheet'!J456))</f>
        <v>9.9949999999999992</v>
      </c>
      <c r="J429" s="273">
        <f>IF(ISBLANK('BudCom Expense worksheet'!K456),"",('BudCom Expense worksheet'!K456))</f>
        <v>100</v>
      </c>
      <c r="K429" s="273">
        <f>IF(ISBLANK('BudCom Expense worksheet'!L456),"",('BudCom Expense worksheet'!L456))</f>
        <v>100</v>
      </c>
      <c r="L429" s="273">
        <f>IF(ISBLANK('BudCom Expense worksheet'!M456),"",('BudCom Expense worksheet'!M456))</f>
        <v>100</v>
      </c>
      <c r="M429" s="273">
        <f>IF(ISBLANK('BudCom Expense worksheet'!N456),"",('BudCom Expense worksheet'!N456))</f>
        <v>100</v>
      </c>
      <c r="N429" s="254">
        <f>IF(ISBLANK('BudCom Expense worksheet'!O456),"",('BudCom Expense worksheet'!O456))</f>
        <v>44187</v>
      </c>
      <c r="O429" s="273">
        <f>IF(ISBLANK('BudCom Expense worksheet'!P456),"",('BudCom Expense worksheet'!P456))</f>
        <v>0</v>
      </c>
      <c r="P429" s="273">
        <f>IF(ISBLANK('BudCom Expense worksheet'!Q456),"",('BudCom Expense worksheet'!Q456))</f>
        <v>100</v>
      </c>
    </row>
    <row r="430" spans="1:16" hidden="1" x14ac:dyDescent="0.25">
      <c r="A430" s="249"/>
      <c r="B430" s="249"/>
      <c r="C430" s="281" t="s">
        <v>944</v>
      </c>
      <c r="D430" s="249"/>
      <c r="E430" s="283">
        <f>IF(ISBLANK('BudCom Expense worksheet'!F457),"",('BudCom Expense worksheet'!F457))</f>
        <v>9515.5</v>
      </c>
      <c r="F430" s="284">
        <f>IF(ISBLANK('BudCom Expense worksheet'!G457),"",('BudCom Expense worksheet'!G457))</f>
        <v>12541.92</v>
      </c>
      <c r="G430" s="273">
        <f>IF(ISBLANK('BudCom Expense worksheet'!H457),"",('BudCom Expense worksheet'!H457))</f>
        <v>13000</v>
      </c>
      <c r="H430" s="274">
        <f>IF(ISBLANK('BudCom Expense worksheet'!I457),"",('BudCom Expense worksheet'!I457))</f>
        <v>458.07999999999993</v>
      </c>
      <c r="I430" s="275">
        <f>IF(ISBLANK('BudCom Expense worksheet'!J457),"",('BudCom Expense worksheet'!J457))</f>
        <v>0.96476307692307695</v>
      </c>
      <c r="J430" s="273">
        <f>IF(ISBLANK('BudCom Expense worksheet'!K457),"",('BudCom Expense worksheet'!K457))</f>
        <v>13000</v>
      </c>
      <c r="K430" s="273">
        <f>IF(ISBLANK('BudCom Expense worksheet'!L457),"",('BudCom Expense worksheet'!L457))</f>
        <v>13000</v>
      </c>
      <c r="L430" s="273">
        <f>IF(ISBLANK('BudCom Expense worksheet'!M457),"",('BudCom Expense worksheet'!M457))</f>
        <v>13000</v>
      </c>
      <c r="M430" s="273">
        <f>IF(ISBLANK('BudCom Expense worksheet'!N457),"",('BudCom Expense worksheet'!N457))</f>
        <v>12000</v>
      </c>
      <c r="N430" s="254">
        <f>IF(ISBLANK('BudCom Expense worksheet'!O457),"",('BudCom Expense worksheet'!O457))</f>
        <v>44187</v>
      </c>
      <c r="O430" s="273">
        <f>IF(ISBLANK('BudCom Expense worksheet'!P457),"",('BudCom Expense worksheet'!P457))</f>
        <v>1000</v>
      </c>
      <c r="P430" s="273">
        <f>IF(ISBLANK('BudCom Expense worksheet'!Q457),"",('BudCom Expense worksheet'!Q457))</f>
        <v>12000</v>
      </c>
    </row>
    <row r="431" spans="1:16" hidden="1" x14ac:dyDescent="0.25">
      <c r="A431" s="249"/>
      <c r="B431" s="249"/>
      <c r="C431" s="281" t="s">
        <v>1217</v>
      </c>
      <c r="D431" s="249"/>
      <c r="E431" s="283">
        <f>IF(ISBLANK('BudCom Expense worksheet'!F458),"",('BudCom Expense worksheet'!F458))</f>
        <v>0</v>
      </c>
      <c r="F431" s="284">
        <f>IF(ISBLANK('BudCom Expense worksheet'!G458),"",('BudCom Expense worksheet'!G458))</f>
        <v>0</v>
      </c>
      <c r="G431" s="273">
        <f>IF(ISBLANK('BudCom Expense worksheet'!H458),"",('BudCom Expense worksheet'!H458))</f>
        <v>3000</v>
      </c>
      <c r="H431" s="287">
        <f>IF(ISBLANK('BudCom Expense worksheet'!I458),"",('BudCom Expense worksheet'!I458))</f>
        <v>3000</v>
      </c>
      <c r="I431" s="288">
        <f>IF(ISBLANK('BudCom Expense worksheet'!J458),"",('BudCom Expense worksheet'!J458))</f>
        <v>0</v>
      </c>
      <c r="J431" s="273">
        <f>IF(ISBLANK('BudCom Expense worksheet'!K458),"",('BudCom Expense worksheet'!K458))</f>
        <v>3000</v>
      </c>
      <c r="K431" s="273">
        <f>IF(ISBLANK('BudCom Expense worksheet'!L458),"",('BudCom Expense worksheet'!L458))</f>
        <v>3000</v>
      </c>
      <c r="L431" s="273">
        <f>IF(ISBLANK('BudCom Expense worksheet'!M458),"",('BudCom Expense worksheet'!M458))</f>
        <v>3000</v>
      </c>
      <c r="M431" s="273">
        <f>IF(ISBLANK('BudCom Expense worksheet'!N458),"",('BudCom Expense worksheet'!N458))</f>
        <v>1500</v>
      </c>
      <c r="N431" s="254">
        <f>IF(ISBLANK('BudCom Expense worksheet'!O458),"",('BudCom Expense worksheet'!O458))</f>
        <v>44187</v>
      </c>
      <c r="O431" s="273">
        <f>IF(ISBLANK('BudCom Expense worksheet'!P458),"",('BudCom Expense worksheet'!P458))</f>
        <v>1500</v>
      </c>
      <c r="P431" s="273">
        <f>IF(ISBLANK('BudCom Expense worksheet'!Q458),"",('BudCom Expense worksheet'!Q458))</f>
        <v>1500</v>
      </c>
    </row>
    <row r="432" spans="1:16" hidden="1" x14ac:dyDescent="0.25">
      <c r="A432" s="249"/>
      <c r="B432" s="281" t="s">
        <v>945</v>
      </c>
      <c r="E432" s="263">
        <f>IF(ISBLANK('BudCom Expense worksheet'!F459),"",('BudCom Expense worksheet'!F459))</f>
        <v>9690.43</v>
      </c>
      <c r="F432" s="264">
        <f>IF(ISBLANK('BudCom Expense worksheet'!G459),"",('BudCom Expense worksheet'!G459))</f>
        <v>13541.42</v>
      </c>
      <c r="G432" s="265">
        <f>IF(ISBLANK('BudCom Expense worksheet'!H459),"",('BudCom Expense worksheet'!H459))</f>
        <v>16550</v>
      </c>
      <c r="H432" s="266">
        <f>IF(ISBLANK('BudCom Expense worksheet'!I459),"",('BudCom Expense worksheet'!I459))</f>
        <v>3008.58</v>
      </c>
      <c r="I432" s="267">
        <f>IF(ISBLANK('BudCom Expense worksheet'!J459),"",('BudCom Expense worksheet'!J459))</f>
        <v>0.81821268882175224</v>
      </c>
      <c r="J432" s="273">
        <f>IF(ISBLANK('BudCom Expense worksheet'!K459),"",('BudCom Expense worksheet'!K459))</f>
        <v>16550</v>
      </c>
      <c r="K432" s="273">
        <f>IF(ISBLANK('BudCom Expense worksheet'!L459),"",('BudCom Expense worksheet'!L459))</f>
        <v>16550</v>
      </c>
      <c r="L432" s="273">
        <f>IF(ISBLANK('BudCom Expense worksheet'!M459),"",('BudCom Expense worksheet'!M459))</f>
        <v>0</v>
      </c>
      <c r="M432" s="273">
        <f>IF(ISBLANK('BudCom Expense worksheet'!N459),"",('BudCom Expense worksheet'!N459))</f>
        <v>14050</v>
      </c>
      <c r="N432" s="254">
        <f>IF(ISBLANK('BudCom Expense worksheet'!O459),"",('BudCom Expense worksheet'!O459))</f>
        <v>44187</v>
      </c>
      <c r="O432" s="273">
        <f>IF(ISBLANK('BudCom Expense worksheet'!P459),"",('BudCom Expense worksheet'!P459))</f>
        <v>2500</v>
      </c>
      <c r="P432" s="273">
        <f>IF(ISBLANK('BudCom Expense worksheet'!Q459),"",('BudCom Expense worksheet'!Q459))</f>
        <v>14050</v>
      </c>
    </row>
    <row r="433" spans="1:16" hidden="1" x14ac:dyDescent="0.25">
      <c r="A433" s="249"/>
      <c r="B433" s="249" t="s">
        <v>946</v>
      </c>
      <c r="C433" s="249"/>
      <c r="D433" s="249"/>
      <c r="E433" s="283" t="str">
        <f>IF(ISBLANK('BudCom Expense worksheet'!F460),"",('BudCom Expense worksheet'!F460))</f>
        <v/>
      </c>
      <c r="F433" s="284" t="str">
        <f>IF(ISBLANK('BudCom Expense worksheet'!G460),"",('BudCom Expense worksheet'!G460))</f>
        <v/>
      </c>
      <c r="G433" s="273" t="str">
        <f>IF(ISBLANK('BudCom Expense worksheet'!H460),"",('BudCom Expense worksheet'!H460))</f>
        <v/>
      </c>
      <c r="H433" s="274" t="str">
        <f>IF(ISBLANK('BudCom Expense worksheet'!I460),"",('BudCom Expense worksheet'!I460))</f>
        <v/>
      </c>
      <c r="I433" s="275" t="str">
        <f>IF(ISBLANK('BudCom Expense worksheet'!J460),"",('BudCom Expense worksheet'!J460))</f>
        <v/>
      </c>
      <c r="J433" s="273" t="str">
        <f>IF(ISBLANK('BudCom Expense worksheet'!K460),"",('BudCom Expense worksheet'!K460))</f>
        <v/>
      </c>
      <c r="K433" s="273" t="str">
        <f>IF(ISBLANK('BudCom Expense worksheet'!L460),"",('BudCom Expense worksheet'!L460))</f>
        <v/>
      </c>
      <c r="L433" s="273" t="str">
        <f>IF(ISBLANK('BudCom Expense worksheet'!M460),"",('BudCom Expense worksheet'!M460))</f>
        <v/>
      </c>
      <c r="M433" s="273" t="str">
        <f>IF(ISBLANK('BudCom Expense worksheet'!N460),"",('BudCom Expense worksheet'!N460))</f>
        <v/>
      </c>
      <c r="N433" s="254">
        <f>IF(ISBLANK('BudCom Expense worksheet'!O460),"",('BudCom Expense worksheet'!O460))</f>
        <v>44187</v>
      </c>
      <c r="O433" s="273" t="str">
        <f>IF(ISBLANK('BudCom Expense worksheet'!P460),"",('BudCom Expense worksheet'!P460))</f>
        <v/>
      </c>
      <c r="P433" s="273" t="str">
        <f>IF(ISBLANK('BudCom Expense worksheet'!Q460),"",('BudCom Expense worksheet'!Q460))</f>
        <v/>
      </c>
    </row>
    <row r="434" spans="1:16" hidden="1" x14ac:dyDescent="0.25">
      <c r="A434" s="249"/>
      <c r="B434" s="249"/>
      <c r="C434" s="281" t="s">
        <v>947</v>
      </c>
      <c r="D434" s="249"/>
      <c r="E434" s="283">
        <f>IF(ISBLANK('BudCom Expense worksheet'!F461),"",('BudCom Expense worksheet'!F461))</f>
        <v>85307.5</v>
      </c>
      <c r="F434" s="284">
        <f>IF(ISBLANK('BudCom Expense worksheet'!G461),"",('BudCom Expense worksheet'!G461))</f>
        <v>56157.5</v>
      </c>
      <c r="G434" s="273">
        <f>IF(ISBLANK('BudCom Expense worksheet'!H461),"",('BudCom Expense worksheet'!H461))</f>
        <v>95000</v>
      </c>
      <c r="H434" s="274">
        <f>IF(ISBLANK('BudCom Expense worksheet'!I461),"",('BudCom Expense worksheet'!I461))</f>
        <v>38842.5</v>
      </c>
      <c r="I434" s="275">
        <f>IF(ISBLANK('BudCom Expense worksheet'!J461),"",('BudCom Expense worksheet'!J461))</f>
        <v>0.59113157894736845</v>
      </c>
      <c r="J434" s="273">
        <f>IF(ISBLANK('BudCom Expense worksheet'!K461),"",('BudCom Expense worksheet'!K461))</f>
        <v>95000</v>
      </c>
      <c r="K434" s="273">
        <f>IF(ISBLANK('BudCom Expense worksheet'!L461),"",('BudCom Expense worksheet'!L461))</f>
        <v>95000</v>
      </c>
      <c r="L434" s="273">
        <f>IF(ISBLANK('BudCom Expense worksheet'!M461),"",('BudCom Expense worksheet'!M461))</f>
        <v>0</v>
      </c>
      <c r="M434" s="273">
        <f>IF(ISBLANK('BudCom Expense worksheet'!N461),"",('BudCom Expense worksheet'!N461))</f>
        <v>95000</v>
      </c>
      <c r="N434" s="254">
        <f>IF(ISBLANK('BudCom Expense worksheet'!O461),"",('BudCom Expense worksheet'!O461))</f>
        <v>44187</v>
      </c>
      <c r="O434" s="273">
        <f>IF(ISBLANK('BudCom Expense worksheet'!P461),"",('BudCom Expense worksheet'!P461))</f>
        <v>0</v>
      </c>
      <c r="P434" s="273">
        <f>IF(ISBLANK('BudCom Expense worksheet'!Q461),"",('BudCom Expense worksheet'!Q461))</f>
        <v>95000</v>
      </c>
    </row>
    <row r="435" spans="1:16" hidden="1" x14ac:dyDescent="0.25">
      <c r="A435" s="249"/>
      <c r="B435" s="249"/>
      <c r="C435" s="281" t="s">
        <v>948</v>
      </c>
      <c r="D435" s="249"/>
      <c r="E435" s="283">
        <f>IF(ISBLANK('BudCom Expense worksheet'!F462),"",('BudCom Expense worksheet'!F462))</f>
        <v>5319.15</v>
      </c>
      <c r="F435" s="284">
        <f>IF(ISBLANK('BudCom Expense worksheet'!G462),"",('BudCom Expense worksheet'!G462))</f>
        <v>1389.73</v>
      </c>
      <c r="G435" s="273">
        <f>IF(ISBLANK('BudCom Expense worksheet'!H462),"",('BudCom Expense worksheet'!H462))</f>
        <v>7000</v>
      </c>
      <c r="H435" s="274">
        <f>IF(ISBLANK('BudCom Expense worksheet'!I462),"",('BudCom Expense worksheet'!I462))</f>
        <v>5610.27</v>
      </c>
      <c r="I435" s="275">
        <f>IF(ISBLANK('BudCom Expense worksheet'!J462),"",('BudCom Expense worksheet'!J462))</f>
        <v>0.19853285714285715</v>
      </c>
      <c r="J435" s="273">
        <f>IF(ISBLANK('BudCom Expense worksheet'!K462),"",('BudCom Expense worksheet'!K462))</f>
        <v>7000</v>
      </c>
      <c r="K435" s="273">
        <f>IF(ISBLANK('BudCom Expense worksheet'!L462),"",('BudCom Expense worksheet'!L462))</f>
        <v>7000</v>
      </c>
      <c r="L435" s="273">
        <f>IF(ISBLANK('BudCom Expense worksheet'!M462),"",('BudCom Expense worksheet'!M462))</f>
        <v>0</v>
      </c>
      <c r="M435" s="273">
        <f>IF(ISBLANK('BudCom Expense worksheet'!N462),"",('BudCom Expense worksheet'!N462))</f>
        <v>7000</v>
      </c>
      <c r="N435" s="254">
        <f>IF(ISBLANK('BudCom Expense worksheet'!O462),"",('BudCom Expense worksheet'!O462))</f>
        <v>44187</v>
      </c>
      <c r="O435" s="273">
        <f>IF(ISBLANK('BudCom Expense worksheet'!P462),"",('BudCom Expense worksheet'!P462))</f>
        <v>0</v>
      </c>
      <c r="P435" s="273">
        <f>IF(ISBLANK('BudCom Expense worksheet'!Q462),"",('BudCom Expense worksheet'!Q462))</f>
        <v>7000</v>
      </c>
    </row>
    <row r="436" spans="1:16" hidden="1" x14ac:dyDescent="0.25">
      <c r="A436" s="249"/>
      <c r="B436" s="249"/>
      <c r="C436" s="281" t="s">
        <v>949</v>
      </c>
      <c r="D436" s="249"/>
      <c r="E436" s="283">
        <f>IF(ISBLANK('BudCom Expense worksheet'!F463),"",('BudCom Expense worksheet'!F463))</f>
        <v>66126.39</v>
      </c>
      <c r="F436" s="284">
        <f>IF(ISBLANK('BudCom Expense worksheet'!G463),"",('BudCom Expense worksheet'!G463))</f>
        <v>51785.95</v>
      </c>
      <c r="G436" s="273">
        <f>IF(ISBLANK('BudCom Expense worksheet'!H463),"",('BudCom Expense worksheet'!H463))</f>
        <v>55000</v>
      </c>
      <c r="H436" s="274">
        <f>IF(ISBLANK('BudCom Expense worksheet'!I463),"",('BudCom Expense worksheet'!I463))</f>
        <v>3214.0500000000029</v>
      </c>
      <c r="I436" s="275">
        <f>IF(ISBLANK('BudCom Expense worksheet'!J463),"",('BudCom Expense worksheet'!J463))</f>
        <v>0.94156272727272727</v>
      </c>
      <c r="J436" s="273">
        <f>IF(ISBLANK('BudCom Expense worksheet'!K463),"",('BudCom Expense worksheet'!K463))</f>
        <v>55000</v>
      </c>
      <c r="K436" s="273">
        <f>IF(ISBLANK('BudCom Expense worksheet'!L463),"",('BudCom Expense worksheet'!L463))</f>
        <v>55000</v>
      </c>
      <c r="L436" s="273">
        <f>IF(ISBLANK('BudCom Expense worksheet'!M463),"",('BudCom Expense worksheet'!M463))</f>
        <v>0</v>
      </c>
      <c r="M436" s="273">
        <f>IF(ISBLANK('BudCom Expense worksheet'!N463),"",('BudCom Expense worksheet'!N463))</f>
        <v>55000</v>
      </c>
      <c r="N436" s="254">
        <f>IF(ISBLANK('BudCom Expense worksheet'!O463),"",('BudCom Expense worksheet'!O463))</f>
        <v>44187</v>
      </c>
      <c r="O436" s="273">
        <f>IF(ISBLANK('BudCom Expense worksheet'!P463),"",('BudCom Expense worksheet'!P463))</f>
        <v>0</v>
      </c>
      <c r="P436" s="273">
        <f>IF(ISBLANK('BudCom Expense worksheet'!Q463),"",('BudCom Expense worksheet'!Q463))</f>
        <v>55000</v>
      </c>
    </row>
    <row r="437" spans="1:16" hidden="1" x14ac:dyDescent="0.25">
      <c r="A437" s="249"/>
      <c r="B437" s="249"/>
      <c r="C437" s="281" t="s">
        <v>950</v>
      </c>
      <c r="D437" s="249"/>
      <c r="E437" s="301">
        <f>IF(ISBLANK('BudCom Expense worksheet'!F464),"",('BudCom Expense worksheet'!F464))</f>
        <v>0</v>
      </c>
      <c r="F437" s="302">
        <f>IF(ISBLANK('BudCom Expense worksheet'!G464),"",('BudCom Expense worksheet'!G464))</f>
        <v>6450</v>
      </c>
      <c r="G437" s="273">
        <f>IF(ISBLANK('BudCom Expense worksheet'!H464),"",('BudCom Expense worksheet'!H464))</f>
        <v>8000</v>
      </c>
      <c r="H437" s="274">
        <f>IF(ISBLANK('BudCom Expense worksheet'!I464),"",('BudCom Expense worksheet'!I464))</f>
        <v>1550</v>
      </c>
      <c r="I437" s="275">
        <f>IF(ISBLANK('BudCom Expense worksheet'!J464),"",('BudCom Expense worksheet'!J464))</f>
        <v>0.80625000000000002</v>
      </c>
      <c r="J437" s="273">
        <f>IF(ISBLANK('BudCom Expense worksheet'!K464),"",('BudCom Expense worksheet'!K464))</f>
        <v>8000</v>
      </c>
      <c r="K437" s="273">
        <f>IF(ISBLANK('BudCom Expense worksheet'!L464),"",('BudCom Expense worksheet'!L464))</f>
        <v>8000</v>
      </c>
      <c r="L437" s="273">
        <f>IF(ISBLANK('BudCom Expense worksheet'!M464),"",('BudCom Expense worksheet'!M464))</f>
        <v>0</v>
      </c>
      <c r="M437" s="273">
        <f>IF(ISBLANK('BudCom Expense worksheet'!N464),"",('BudCom Expense worksheet'!N464))</f>
        <v>8000</v>
      </c>
      <c r="N437" s="254">
        <f>IF(ISBLANK('BudCom Expense worksheet'!O464),"",('BudCom Expense worksheet'!O464))</f>
        <v>44187</v>
      </c>
      <c r="O437" s="273">
        <f>IF(ISBLANK('BudCom Expense worksheet'!P464),"",('BudCom Expense worksheet'!P464))</f>
        <v>0</v>
      </c>
      <c r="P437" s="273">
        <f>IF(ISBLANK('BudCom Expense worksheet'!Q464),"",('BudCom Expense worksheet'!Q464))</f>
        <v>8000</v>
      </c>
    </row>
    <row r="438" spans="1:16" ht="13.5" hidden="1" thickBot="1" x14ac:dyDescent="0.3">
      <c r="B438" s="281" t="s">
        <v>951</v>
      </c>
      <c r="E438" s="263">
        <f>IF(ISBLANK('BudCom Expense worksheet'!F465),"",('BudCom Expense worksheet'!F465))</f>
        <v>156753.03999999998</v>
      </c>
      <c r="F438" s="264">
        <f>IF(ISBLANK('BudCom Expense worksheet'!G465),"",('BudCom Expense worksheet'!G465))</f>
        <v>115783.18</v>
      </c>
      <c r="G438" s="265">
        <f>IF(ISBLANK('BudCom Expense worksheet'!H465),"",('BudCom Expense worksheet'!H465))</f>
        <v>165000</v>
      </c>
      <c r="H438" s="292">
        <f>IF(ISBLANK('BudCom Expense worksheet'!I465),"",('BudCom Expense worksheet'!I465))</f>
        <v>49216.820000000007</v>
      </c>
      <c r="I438" s="293">
        <f>IF(ISBLANK('BudCom Expense worksheet'!J465),"",('BudCom Expense worksheet'!J465))</f>
        <v>0.70171624242424235</v>
      </c>
      <c r="J438" s="273">
        <f>IF(ISBLANK('BudCom Expense worksheet'!K465),"",('BudCom Expense worksheet'!K465))</f>
        <v>165000</v>
      </c>
      <c r="K438" s="273">
        <f>IF(ISBLANK('BudCom Expense worksheet'!L465),"",('BudCom Expense worksheet'!L465))</f>
        <v>165000</v>
      </c>
      <c r="L438" s="273">
        <f>IF(ISBLANK('BudCom Expense worksheet'!M465),"",('BudCom Expense worksheet'!M465))</f>
        <v>0</v>
      </c>
      <c r="M438" s="273">
        <f>IF(ISBLANK('BudCom Expense worksheet'!N465),"",('BudCom Expense worksheet'!N465))</f>
        <v>165000</v>
      </c>
      <c r="N438" s="254">
        <f>IF(ISBLANK('BudCom Expense worksheet'!O465),"",('BudCom Expense worksheet'!O465))</f>
        <v>44187</v>
      </c>
      <c r="O438" s="273">
        <f>IF(ISBLANK('BudCom Expense worksheet'!P465),"",('BudCom Expense worksheet'!P465))</f>
        <v>0</v>
      </c>
      <c r="P438" s="273">
        <f>IF(ISBLANK('BudCom Expense worksheet'!Q465),"",('BudCom Expense worksheet'!Q465))</f>
        <v>165000</v>
      </c>
    </row>
    <row r="439" spans="1:16" ht="14.25" thickTop="1" thickBot="1" x14ac:dyDescent="0.3">
      <c r="A439" s="249" t="s">
        <v>952</v>
      </c>
      <c r="B439" s="249"/>
      <c r="C439" s="249"/>
      <c r="D439" s="249"/>
      <c r="E439" s="295">
        <f>IF(ISBLANK('BudCom Expense worksheet'!F478),"",('BudCom Expense worksheet'!F478))</f>
        <v>611136.44999999995</v>
      </c>
      <c r="F439" s="296">
        <f>IF(ISBLANK('BudCom Expense worksheet'!G478),"",('BudCom Expense worksheet'!G478))</f>
        <v>559114.74</v>
      </c>
      <c r="G439" s="297">
        <f>IF(ISBLANK('BudCom Expense worksheet'!H478),"",('BudCom Expense worksheet'!H478))</f>
        <v>690098</v>
      </c>
      <c r="H439" s="274">
        <f>IF(ISBLANK('BudCom Expense worksheet'!I478),"",('BudCom Expense worksheet'!I478))</f>
        <v>130983.26000000001</v>
      </c>
      <c r="I439" s="275">
        <f>IF(ISBLANK('BudCom Expense worksheet'!J478),"",('BudCom Expense worksheet'!J478))</f>
        <v>0.81019614605461832</v>
      </c>
      <c r="J439" s="297">
        <f>IF(ISBLANK('BudCom Expense worksheet'!K478),"",('BudCom Expense worksheet'!K478))</f>
        <v>675539</v>
      </c>
      <c r="K439" s="297">
        <f>IF(ISBLANK('BudCom Expense worksheet'!L478),"",('BudCom Expense worksheet'!L478))</f>
        <v>701224</v>
      </c>
      <c r="L439" s="297">
        <f>IF(ISBLANK('BudCom Expense worksheet'!M478),"",('BudCom Expense worksheet'!M478))</f>
        <v>-25685</v>
      </c>
      <c r="M439" s="297">
        <f>IF(ISBLANK('BudCom Expense worksheet'!N478),"",('BudCom Expense worksheet'!N478))</f>
        <v>698724</v>
      </c>
      <c r="N439" s="254" t="str">
        <f>IF(ISBLANK('BudCom Expense worksheet'!O478),"",('BudCom Expense worksheet'!O478))</f>
        <v/>
      </c>
      <c r="O439" s="297">
        <f>IF(ISBLANK('BudCom Expense worksheet'!P478),"",('BudCom Expense worksheet'!P478))</f>
        <v>2500</v>
      </c>
      <c r="P439" s="297">
        <f>IF(ISBLANK('BudCom Expense worksheet'!Q478),"",('BudCom Expense worksheet'!Q478))</f>
        <v>682324</v>
      </c>
    </row>
    <row r="440" spans="1:16" ht="13.5" hidden="1" thickBot="1" x14ac:dyDescent="0.3">
      <c r="A440" s="249"/>
      <c r="B440" s="249"/>
      <c r="C440" s="249"/>
      <c r="D440" s="249"/>
      <c r="E440" s="278" t="str">
        <f>IF(ISBLANK('BudCom Expense worksheet'!F479),"",('BudCom Expense worksheet'!F479))</f>
        <v/>
      </c>
      <c r="F440" s="279" t="str">
        <f>IF(ISBLANK('BudCom Expense worksheet'!G479),"",('BudCom Expense worksheet'!G479))</f>
        <v/>
      </c>
      <c r="G440" s="273" t="str">
        <f>IF(ISBLANK('BudCom Expense worksheet'!H479),"",('BudCom Expense worksheet'!H479))</f>
        <v/>
      </c>
      <c r="H440" s="274" t="str">
        <f>IF(ISBLANK('BudCom Expense worksheet'!I479),"",('BudCom Expense worksheet'!I479))</f>
        <v/>
      </c>
      <c r="I440" s="275" t="str">
        <f>IF(ISBLANK('BudCom Expense worksheet'!J479),"",('BudCom Expense worksheet'!J479))</f>
        <v/>
      </c>
      <c r="J440" s="273" t="str">
        <f>IF(ISBLANK('BudCom Expense worksheet'!K479),"",('BudCom Expense worksheet'!K479))</f>
        <v/>
      </c>
      <c r="K440" s="273" t="str">
        <f>IF(ISBLANK('BudCom Expense worksheet'!L479),"",('BudCom Expense worksheet'!L479))</f>
        <v/>
      </c>
      <c r="L440" s="273" t="str">
        <f>IF(ISBLANK('BudCom Expense worksheet'!M479),"",('BudCom Expense worksheet'!M479))</f>
        <v/>
      </c>
      <c r="M440" s="273" t="str">
        <f>IF(ISBLANK('BudCom Expense worksheet'!N479),"",('BudCom Expense worksheet'!N479))</f>
        <v/>
      </c>
      <c r="N440" s="254" t="str">
        <f>IF(ISBLANK('BudCom Expense worksheet'!O479),"",('BudCom Expense worksheet'!O479))</f>
        <v/>
      </c>
      <c r="O440" s="273" t="str">
        <f>IF(ISBLANK('BudCom Expense worksheet'!P479),"",('BudCom Expense worksheet'!P479))</f>
        <v/>
      </c>
      <c r="P440" s="273" t="str">
        <f>IF(ISBLANK('BudCom Expense worksheet'!Q479),"",('BudCom Expense worksheet'!Q479))</f>
        <v/>
      </c>
    </row>
    <row r="441" spans="1:16" hidden="1" x14ac:dyDescent="0.25">
      <c r="A441" s="249" t="s">
        <v>953</v>
      </c>
      <c r="B441" s="249"/>
      <c r="C441" s="249"/>
      <c r="D441" s="249"/>
      <c r="E441" s="278" t="str">
        <f>IF(ISBLANK('BudCom Expense worksheet'!F480),"",('BudCom Expense worksheet'!F480))</f>
        <v/>
      </c>
      <c r="F441" s="279" t="str">
        <f>IF(ISBLANK('BudCom Expense worksheet'!G480),"",('BudCom Expense worksheet'!G480))</f>
        <v/>
      </c>
      <c r="G441" s="273" t="str">
        <f>IF(ISBLANK('BudCom Expense worksheet'!H480),"",('BudCom Expense worksheet'!H480))</f>
        <v/>
      </c>
      <c r="H441" s="274" t="str">
        <f>IF(ISBLANK('BudCom Expense worksheet'!I480),"",('BudCom Expense worksheet'!I480))</f>
        <v/>
      </c>
      <c r="I441" s="275" t="str">
        <f>IF(ISBLANK('BudCom Expense worksheet'!J480),"",('BudCom Expense worksheet'!J480))</f>
        <v/>
      </c>
      <c r="J441" s="273" t="str">
        <f>IF(ISBLANK('BudCom Expense worksheet'!K480),"",('BudCom Expense worksheet'!K480))</f>
        <v/>
      </c>
      <c r="K441" s="273" t="str">
        <f>IF(ISBLANK('BudCom Expense worksheet'!L480),"",('BudCom Expense worksheet'!L480))</f>
        <v/>
      </c>
      <c r="L441" s="273" t="str">
        <f>IF(ISBLANK('BudCom Expense worksheet'!M480),"",('BudCom Expense worksheet'!M480))</f>
        <v/>
      </c>
      <c r="M441" s="273" t="str">
        <f>IF(ISBLANK('BudCom Expense worksheet'!N480),"",('BudCom Expense worksheet'!N480))</f>
        <v/>
      </c>
      <c r="N441" s="254">
        <f>IF(ISBLANK('BudCom Expense worksheet'!O480),"",('BudCom Expense worksheet'!O480))</f>
        <v>44180</v>
      </c>
      <c r="O441" s="273" t="str">
        <f>IF(ISBLANK('BudCom Expense worksheet'!P480),"",('BudCom Expense worksheet'!P480))</f>
        <v/>
      </c>
      <c r="P441" s="273" t="str">
        <f>IF(ISBLANK('BudCom Expense worksheet'!Q480),"",('BudCom Expense worksheet'!Q480))</f>
        <v/>
      </c>
    </row>
    <row r="442" spans="1:16" hidden="1" x14ac:dyDescent="0.25">
      <c r="A442" s="249"/>
      <c r="B442" s="249" t="s">
        <v>954</v>
      </c>
      <c r="C442" s="249"/>
      <c r="D442" s="249"/>
      <c r="E442" s="278" t="str">
        <f>IF(ISBLANK('BudCom Expense worksheet'!F481),"",('BudCom Expense worksheet'!F481))</f>
        <v/>
      </c>
      <c r="F442" s="279" t="str">
        <f>IF(ISBLANK('BudCom Expense worksheet'!G481),"",('BudCom Expense worksheet'!G481))</f>
        <v/>
      </c>
      <c r="G442" s="273" t="str">
        <f>IF(ISBLANK('BudCom Expense worksheet'!H481),"",('BudCom Expense worksheet'!H481))</f>
        <v/>
      </c>
      <c r="H442" s="274" t="str">
        <f>IF(ISBLANK('BudCom Expense worksheet'!I481),"",('BudCom Expense worksheet'!I481))</f>
        <v/>
      </c>
      <c r="I442" s="275" t="str">
        <f>IF(ISBLANK('BudCom Expense worksheet'!J481),"",('BudCom Expense worksheet'!J481))</f>
        <v/>
      </c>
      <c r="J442" s="273" t="str">
        <f>IF(ISBLANK('BudCom Expense worksheet'!K481),"",('BudCom Expense worksheet'!K481))</f>
        <v/>
      </c>
      <c r="K442" s="273" t="str">
        <f>IF(ISBLANK('BudCom Expense worksheet'!L481),"",('BudCom Expense worksheet'!L481))</f>
        <v/>
      </c>
      <c r="L442" s="273" t="str">
        <f>IF(ISBLANK('BudCom Expense worksheet'!M481),"",('BudCom Expense worksheet'!M481))</f>
        <v/>
      </c>
      <c r="M442" s="273" t="str">
        <f>IF(ISBLANK('BudCom Expense worksheet'!N481),"",('BudCom Expense worksheet'!N481))</f>
        <v/>
      </c>
      <c r="N442" s="254">
        <f>IF(ISBLANK('BudCom Expense worksheet'!O481),"",('BudCom Expense worksheet'!O481))</f>
        <v>44180</v>
      </c>
      <c r="O442" s="273" t="str">
        <f>IF(ISBLANK('BudCom Expense worksheet'!P481),"",('BudCom Expense worksheet'!P481))</f>
        <v/>
      </c>
      <c r="P442" s="273" t="str">
        <f>IF(ISBLANK('BudCom Expense worksheet'!Q481),"",('BudCom Expense worksheet'!Q481))</f>
        <v/>
      </c>
    </row>
    <row r="443" spans="1:16" hidden="1" x14ac:dyDescent="0.25">
      <c r="A443" s="249"/>
      <c r="B443" s="249"/>
      <c r="C443" s="281" t="s">
        <v>955</v>
      </c>
      <c r="D443" s="249"/>
      <c r="E443" s="283">
        <f>IF(ISBLANK('BudCom Expense worksheet'!F482),"",('BudCom Expense worksheet'!F482))</f>
        <v>7494.14</v>
      </c>
      <c r="F443" s="284">
        <f>IF(ISBLANK('BudCom Expense worksheet'!G482),"",('BudCom Expense worksheet'!G482))</f>
        <v>9837.99</v>
      </c>
      <c r="G443" s="273">
        <f>IF(ISBLANK('BudCom Expense worksheet'!H482),"",('BudCom Expense worksheet'!H482))</f>
        <v>8500</v>
      </c>
      <c r="H443" s="274">
        <f>IF(ISBLANK('BudCom Expense worksheet'!I482),"",('BudCom Expense worksheet'!I482))</f>
        <v>-1337.9899999999998</v>
      </c>
      <c r="I443" s="275">
        <f>IF(ISBLANK('BudCom Expense worksheet'!J482),"",('BudCom Expense worksheet'!J482))</f>
        <v>1.1574105882352941</v>
      </c>
      <c r="J443" s="273">
        <f>IF(ISBLANK('BudCom Expense worksheet'!K482),"",('BudCom Expense worksheet'!K482))</f>
        <v>10000</v>
      </c>
      <c r="K443" s="273">
        <f>IF(ISBLANK('BudCom Expense worksheet'!L482),"",('BudCom Expense worksheet'!L482))</f>
        <v>10000</v>
      </c>
      <c r="L443" s="273">
        <f>IF(ISBLANK('BudCom Expense worksheet'!M482),"",('BudCom Expense worksheet'!M482))</f>
        <v>10000</v>
      </c>
      <c r="M443" s="273">
        <f>IF(ISBLANK('BudCom Expense worksheet'!N482),"",('BudCom Expense worksheet'!N482))</f>
        <v>10000</v>
      </c>
      <c r="N443" s="254">
        <f>IF(ISBLANK('BudCom Expense worksheet'!O482),"",('BudCom Expense worksheet'!O482))</f>
        <v>44180</v>
      </c>
      <c r="O443" s="273">
        <f>IF(ISBLANK('BudCom Expense worksheet'!P482),"",('BudCom Expense worksheet'!P482))</f>
        <v>0</v>
      </c>
      <c r="P443" s="273">
        <f>IF(ISBLANK('BudCom Expense worksheet'!Q482),"",('BudCom Expense worksheet'!Q482))</f>
        <v>10000</v>
      </c>
    </row>
    <row r="444" spans="1:16" hidden="1" x14ac:dyDescent="0.25">
      <c r="A444" s="249"/>
      <c r="B444" s="249"/>
      <c r="C444" s="281" t="s">
        <v>1202</v>
      </c>
      <c r="D444" s="249"/>
      <c r="E444" s="301" t="str">
        <f>IF(ISBLANK('BudCom Expense worksheet'!F483),"",('BudCom Expense worksheet'!F483))</f>
        <v/>
      </c>
      <c r="F444" s="302">
        <f>IF(ISBLANK('BudCom Expense worksheet'!G483),"",('BudCom Expense worksheet'!G483))</f>
        <v>42.02</v>
      </c>
      <c r="G444" s="291">
        <f>IF(ISBLANK('BudCom Expense worksheet'!H483),"",('BudCom Expense worksheet'!H483))</f>
        <v>0</v>
      </c>
      <c r="H444" s="274">
        <f>IF(ISBLANK('BudCom Expense worksheet'!I483),"",('BudCom Expense worksheet'!I483))</f>
        <v>-42.02</v>
      </c>
      <c r="I444" s="275" t="str">
        <f>IF(ISBLANK('BudCom Expense worksheet'!J483),"",('BudCom Expense worksheet'!J483))</f>
        <v>---</v>
      </c>
      <c r="J444" s="291">
        <f>IF(ISBLANK('BudCom Expense worksheet'!K483),"",('BudCom Expense worksheet'!K483))</f>
        <v>0</v>
      </c>
      <c r="K444" s="291">
        <f>IF(ISBLANK('BudCom Expense worksheet'!L483),"",('BudCom Expense worksheet'!L483))</f>
        <v>0</v>
      </c>
      <c r="L444" s="291" t="str">
        <f>IF(ISBLANK('BudCom Expense worksheet'!M483),"",('BudCom Expense worksheet'!M483))</f>
        <v/>
      </c>
      <c r="M444" s="291">
        <f>IF(ISBLANK('BudCom Expense worksheet'!N483),"",('BudCom Expense worksheet'!N483))</f>
        <v>0</v>
      </c>
      <c r="N444" s="254">
        <f>IF(ISBLANK('BudCom Expense worksheet'!O483),"",('BudCom Expense worksheet'!O483))</f>
        <v>44180</v>
      </c>
      <c r="O444" s="291" t="str">
        <f>IF(ISBLANK('BudCom Expense worksheet'!P483),"",('BudCom Expense worksheet'!P483))</f>
        <v/>
      </c>
      <c r="P444" s="291">
        <f>IF(ISBLANK('BudCom Expense worksheet'!Q483),"",('BudCom Expense worksheet'!Q483))</f>
        <v>0</v>
      </c>
    </row>
    <row r="445" spans="1:16" ht="13.5" hidden="1" thickBot="1" x14ac:dyDescent="0.3">
      <c r="A445" s="249"/>
      <c r="B445" s="249" t="s">
        <v>956</v>
      </c>
      <c r="C445" s="249"/>
      <c r="D445" s="249"/>
      <c r="E445" s="317">
        <f>IF(ISBLANK('BudCom Expense worksheet'!F484),"",('BudCom Expense worksheet'!F484))</f>
        <v>7494.14</v>
      </c>
      <c r="F445" s="318">
        <f>IF(ISBLANK('BudCom Expense worksheet'!G484),"",('BudCom Expense worksheet'!G484))</f>
        <v>9880.01</v>
      </c>
      <c r="G445" s="319">
        <f>IF(ISBLANK('BudCom Expense worksheet'!H484),"",('BudCom Expense worksheet'!H484))</f>
        <v>8500</v>
      </c>
      <c r="H445" s="292">
        <f>IF(ISBLANK('BudCom Expense worksheet'!I484),"",('BudCom Expense worksheet'!I484))</f>
        <v>-1380.0100000000002</v>
      </c>
      <c r="I445" s="293">
        <f>IF(ISBLANK('BudCom Expense worksheet'!J484),"",('BudCom Expense worksheet'!J484))</f>
        <v>1.1623541176470589</v>
      </c>
      <c r="J445" s="319">
        <f>IF(ISBLANK('BudCom Expense worksheet'!K484),"",('BudCom Expense worksheet'!K484))</f>
        <v>10000</v>
      </c>
      <c r="K445" s="319">
        <f>IF(ISBLANK('BudCom Expense worksheet'!L484),"",('BudCom Expense worksheet'!L484))</f>
        <v>10000</v>
      </c>
      <c r="L445" s="273">
        <f>IF(ISBLANK('BudCom Expense worksheet'!M484),"",('BudCom Expense worksheet'!M484))</f>
        <v>0</v>
      </c>
      <c r="M445" s="319">
        <f>IF(ISBLANK('BudCom Expense worksheet'!N484),"",('BudCom Expense worksheet'!N484))</f>
        <v>10000</v>
      </c>
      <c r="N445" s="254">
        <f>IF(ISBLANK('BudCom Expense worksheet'!O484),"",('BudCom Expense worksheet'!O484))</f>
        <v>44180</v>
      </c>
      <c r="O445" s="319">
        <f>IF(ISBLANK('BudCom Expense worksheet'!P484),"",('BudCom Expense worksheet'!P484))</f>
        <v>0</v>
      </c>
      <c r="P445" s="291">
        <f>IF(ISBLANK('BudCom Expense worksheet'!Q484),"",('BudCom Expense worksheet'!Q484))</f>
        <v>10000</v>
      </c>
    </row>
    <row r="446" spans="1:16" ht="14.25" thickTop="1" thickBot="1" x14ac:dyDescent="0.3">
      <c r="A446" s="249" t="s">
        <v>957</v>
      </c>
      <c r="B446" s="249"/>
      <c r="C446" s="249"/>
      <c r="D446" s="249"/>
      <c r="E446" s="295">
        <f>IF(ISBLANK('BudCom Expense worksheet'!F485),"",('BudCom Expense worksheet'!F485))</f>
        <v>7494.14</v>
      </c>
      <c r="F446" s="296">
        <f>IF(ISBLANK('BudCom Expense worksheet'!G485),"",('BudCom Expense worksheet'!G485))</f>
        <v>9880.01</v>
      </c>
      <c r="G446" s="297">
        <f>IF(ISBLANK('BudCom Expense worksheet'!H485),"",('BudCom Expense worksheet'!H485))</f>
        <v>8500</v>
      </c>
      <c r="H446" s="274">
        <f>IF(ISBLANK('BudCom Expense worksheet'!I485),"",('BudCom Expense worksheet'!I485))</f>
        <v>-1380.0100000000002</v>
      </c>
      <c r="I446" s="275">
        <f>IF(ISBLANK('BudCom Expense worksheet'!J485),"",('BudCom Expense worksheet'!J485))</f>
        <v>1.1623541176470589</v>
      </c>
      <c r="J446" s="297">
        <f>IF(ISBLANK('BudCom Expense worksheet'!K485),"",('BudCom Expense worksheet'!K485))</f>
        <v>10000</v>
      </c>
      <c r="K446" s="297">
        <f>IF(ISBLANK('BudCom Expense worksheet'!L485),"",('BudCom Expense worksheet'!L485))</f>
        <v>10000</v>
      </c>
      <c r="L446" s="297">
        <f>IF(ISBLANK('BudCom Expense worksheet'!M485),"",('BudCom Expense worksheet'!M485))</f>
        <v>0</v>
      </c>
      <c r="M446" s="297">
        <f>IF(ISBLANK('BudCom Expense worksheet'!N485),"",('BudCom Expense worksheet'!N485))</f>
        <v>10000</v>
      </c>
      <c r="N446" s="254">
        <f>IF(ISBLANK('BudCom Expense worksheet'!O485),"",('BudCom Expense worksheet'!O485))</f>
        <v>44180</v>
      </c>
      <c r="O446" s="273">
        <f>IF(ISBLANK('BudCom Expense worksheet'!P485),"",('BudCom Expense worksheet'!P485))</f>
        <v>0</v>
      </c>
      <c r="P446" s="297">
        <f>IF(ISBLANK('BudCom Expense worksheet'!Q485),"",('BudCom Expense worksheet'!Q485))</f>
        <v>10000</v>
      </c>
    </row>
    <row r="447" spans="1:16" hidden="1" x14ac:dyDescent="0.25">
      <c r="A447" s="249"/>
      <c r="B447" s="249"/>
      <c r="C447" s="249"/>
      <c r="D447" s="249"/>
      <c r="E447" s="278" t="str">
        <f>IF(ISBLANK('BudCom Expense worksheet'!F486),"",('BudCom Expense worksheet'!F486))</f>
        <v/>
      </c>
      <c r="F447" s="279" t="str">
        <f>IF(ISBLANK('BudCom Expense worksheet'!G486),"",('BudCom Expense worksheet'!G486))</f>
        <v/>
      </c>
      <c r="G447" s="273" t="str">
        <f>IF(ISBLANK('BudCom Expense worksheet'!H486),"",('BudCom Expense worksheet'!H486))</f>
        <v/>
      </c>
      <c r="H447" s="274" t="str">
        <f>IF(ISBLANK('BudCom Expense worksheet'!I486),"",('BudCom Expense worksheet'!I486))</f>
        <v/>
      </c>
      <c r="I447" s="275" t="str">
        <f>IF(ISBLANK('BudCom Expense worksheet'!J486),"",('BudCom Expense worksheet'!J486))</f>
        <v/>
      </c>
      <c r="J447" s="273" t="str">
        <f>IF(ISBLANK('BudCom Expense worksheet'!K486),"",('BudCom Expense worksheet'!K486))</f>
        <v/>
      </c>
      <c r="K447" s="273" t="str">
        <f>IF(ISBLANK('BudCom Expense worksheet'!L486),"",('BudCom Expense worksheet'!L486))</f>
        <v/>
      </c>
      <c r="L447" s="273" t="str">
        <f>IF(ISBLANK('BudCom Expense worksheet'!M486),"",('BudCom Expense worksheet'!M486))</f>
        <v/>
      </c>
      <c r="M447" s="273" t="str">
        <f>IF(ISBLANK('BudCom Expense worksheet'!N486),"",('BudCom Expense worksheet'!N486))</f>
        <v/>
      </c>
      <c r="N447" s="254" t="str">
        <f>IF(ISBLANK('BudCom Expense worksheet'!O486),"",('BudCom Expense worksheet'!O486))</f>
        <v/>
      </c>
      <c r="O447" s="273" t="str">
        <f>IF(ISBLANK('BudCom Expense worksheet'!P486),"",('BudCom Expense worksheet'!P486))</f>
        <v/>
      </c>
      <c r="P447" s="273" t="str">
        <f>IF(ISBLANK('BudCom Expense worksheet'!Q486),"",('BudCom Expense worksheet'!Q486))</f>
        <v/>
      </c>
    </row>
    <row r="448" spans="1:16" hidden="1" x14ac:dyDescent="0.25">
      <c r="A448" s="249" t="s">
        <v>958</v>
      </c>
      <c r="B448" s="249"/>
      <c r="C448" s="249"/>
      <c r="D448" s="249"/>
      <c r="E448" s="278" t="str">
        <f>IF(ISBLANK('BudCom Expense worksheet'!F487),"",('BudCom Expense worksheet'!F487))</f>
        <v/>
      </c>
      <c r="F448" s="279" t="str">
        <f>IF(ISBLANK('BudCom Expense worksheet'!G487),"",('BudCom Expense worksheet'!G487))</f>
        <v/>
      </c>
      <c r="G448" s="273" t="str">
        <f>IF(ISBLANK('BudCom Expense worksheet'!H487),"",('BudCom Expense worksheet'!H487))</f>
        <v/>
      </c>
      <c r="H448" s="274" t="str">
        <f>IF(ISBLANK('BudCom Expense worksheet'!I487),"",('BudCom Expense worksheet'!I487))</f>
        <v/>
      </c>
      <c r="I448" s="275" t="str">
        <f>IF(ISBLANK('BudCom Expense worksheet'!J487),"",('BudCom Expense worksheet'!J487))</f>
        <v/>
      </c>
      <c r="J448" s="273" t="str">
        <f>IF(ISBLANK('BudCom Expense worksheet'!K487),"",('BudCom Expense worksheet'!K487))</f>
        <v/>
      </c>
      <c r="K448" s="273" t="str">
        <f>IF(ISBLANK('BudCom Expense worksheet'!L487),"",('BudCom Expense worksheet'!L487))</f>
        <v/>
      </c>
      <c r="L448" s="273" t="str">
        <f>IF(ISBLANK('BudCom Expense worksheet'!M487),"",('BudCom Expense worksheet'!M487))</f>
        <v/>
      </c>
      <c r="M448" s="273" t="str">
        <f>IF(ISBLANK('BudCom Expense worksheet'!N487),"",('BudCom Expense worksheet'!N487))</f>
        <v/>
      </c>
      <c r="N448" s="254">
        <f>IF(ISBLANK('BudCom Expense worksheet'!O487),"",('BudCom Expense worksheet'!O487))</f>
        <v>44117</v>
      </c>
      <c r="O448" s="273" t="str">
        <f>IF(ISBLANK('BudCom Expense worksheet'!P487),"",('BudCom Expense worksheet'!P487))</f>
        <v/>
      </c>
      <c r="P448" s="273" t="str">
        <f>IF(ISBLANK('BudCom Expense worksheet'!Q487),"",('BudCom Expense worksheet'!Q487))</f>
        <v/>
      </c>
    </row>
    <row r="449" spans="1:16" hidden="1" x14ac:dyDescent="0.25">
      <c r="A449" s="249"/>
      <c r="B449" s="249" t="s">
        <v>959</v>
      </c>
      <c r="C449" s="249"/>
      <c r="D449" s="249"/>
      <c r="E449" s="278" t="str">
        <f>IF(ISBLANK('BudCom Expense worksheet'!F488),"",('BudCom Expense worksheet'!F488))</f>
        <v/>
      </c>
      <c r="F449" s="279" t="str">
        <f>IF(ISBLANK('BudCom Expense worksheet'!G488),"",('BudCom Expense worksheet'!G488))</f>
        <v/>
      </c>
      <c r="G449" s="273" t="str">
        <f>IF(ISBLANK('BudCom Expense worksheet'!H488),"",('BudCom Expense worksheet'!H488))</f>
        <v/>
      </c>
      <c r="H449" s="274" t="str">
        <f>IF(ISBLANK('BudCom Expense worksheet'!I488),"",('BudCom Expense worksheet'!I488))</f>
        <v/>
      </c>
      <c r="I449" s="275" t="str">
        <f>IF(ISBLANK('BudCom Expense worksheet'!J488),"",('BudCom Expense worksheet'!J488))</f>
        <v/>
      </c>
      <c r="J449" s="273" t="str">
        <f>IF(ISBLANK('BudCom Expense worksheet'!K488),"",('BudCom Expense worksheet'!K488))</f>
        <v/>
      </c>
      <c r="K449" s="273" t="str">
        <f>IF(ISBLANK('BudCom Expense worksheet'!L488),"",('BudCom Expense worksheet'!L488))</f>
        <v/>
      </c>
      <c r="L449" s="273" t="str">
        <f>IF(ISBLANK('BudCom Expense worksheet'!M488),"",('BudCom Expense worksheet'!M488))</f>
        <v/>
      </c>
      <c r="M449" s="273" t="str">
        <f>IF(ISBLANK('BudCom Expense worksheet'!N488),"",('BudCom Expense worksheet'!N488))</f>
        <v/>
      </c>
      <c r="N449" s="254">
        <f>IF(ISBLANK('BudCom Expense worksheet'!O488),"",('BudCom Expense worksheet'!O488))</f>
        <v>44117</v>
      </c>
      <c r="O449" s="273" t="str">
        <f>IF(ISBLANK('BudCom Expense worksheet'!P488),"",('BudCom Expense worksheet'!P488))</f>
        <v/>
      </c>
      <c r="P449" s="273" t="str">
        <f>IF(ISBLANK('BudCom Expense worksheet'!Q488),"",('BudCom Expense worksheet'!Q488))</f>
        <v/>
      </c>
    </row>
    <row r="450" spans="1:16" hidden="1" x14ac:dyDescent="0.25">
      <c r="A450" s="249"/>
      <c r="B450" s="249"/>
      <c r="C450" s="281" t="s">
        <v>960</v>
      </c>
      <c r="D450" s="249"/>
      <c r="E450" s="289">
        <f>IF(ISBLANK('BudCom Expense worksheet'!F489),"",('BudCom Expense worksheet'!F489))</f>
        <v>0</v>
      </c>
      <c r="F450" s="290">
        <f>IF(ISBLANK('BudCom Expense worksheet'!G489),"",('BudCom Expense worksheet'!G489))</f>
        <v>0</v>
      </c>
      <c r="G450" s="291">
        <f>IF(ISBLANK('BudCom Expense worksheet'!H489),"",('BudCom Expense worksheet'!H489))</f>
        <v>134</v>
      </c>
      <c r="H450" s="274">
        <f>IF(ISBLANK('BudCom Expense worksheet'!I489),"",('BudCom Expense worksheet'!I489))</f>
        <v>134</v>
      </c>
      <c r="I450" s="275">
        <f>IF(ISBLANK('BudCom Expense worksheet'!J489),"",('BudCom Expense worksheet'!J489))</f>
        <v>0</v>
      </c>
      <c r="J450" s="274">
        <f>IF(ISBLANK('BudCom Expense worksheet'!K489),"",('BudCom Expense worksheet'!K489))</f>
        <v>134</v>
      </c>
      <c r="K450" s="274">
        <f>IF(ISBLANK('BudCom Expense worksheet'!L489),"",('BudCom Expense worksheet'!L489))</f>
        <v>134</v>
      </c>
      <c r="L450" s="273">
        <f>IF(ISBLANK('BudCom Expense worksheet'!M489),"",('BudCom Expense worksheet'!M489))</f>
        <v>0</v>
      </c>
      <c r="M450" s="274">
        <f>IF(ISBLANK('BudCom Expense worksheet'!N489),"",('BudCom Expense worksheet'!N489))</f>
        <v>134</v>
      </c>
      <c r="N450" s="254">
        <f>IF(ISBLANK('BudCom Expense worksheet'!O489),"",('BudCom Expense worksheet'!O489))</f>
        <v>44117</v>
      </c>
      <c r="O450" s="273">
        <f>IF(ISBLANK('BudCom Expense worksheet'!P489),"",('BudCom Expense worksheet'!P489))</f>
        <v>0</v>
      </c>
      <c r="P450" s="273">
        <f>IF(ISBLANK('BudCom Expense worksheet'!Q489),"",('BudCom Expense worksheet'!Q489))</f>
        <v>134</v>
      </c>
    </row>
    <row r="451" spans="1:16" ht="13.5" hidden="1" thickBot="1" x14ac:dyDescent="0.3">
      <c r="A451" s="249"/>
      <c r="B451" s="249" t="s">
        <v>961</v>
      </c>
      <c r="C451" s="249"/>
      <c r="D451" s="249"/>
      <c r="E451" s="307">
        <f>IF(ISBLANK('BudCom Expense worksheet'!F490),"",('BudCom Expense worksheet'!F490))</f>
        <v>0</v>
      </c>
      <c r="F451" s="308">
        <f>IF(ISBLANK('BudCom Expense worksheet'!G490),"",('BudCom Expense worksheet'!G490))</f>
        <v>0</v>
      </c>
      <c r="G451" s="309">
        <f>IF(ISBLANK('BudCom Expense worksheet'!H490),"",('BudCom Expense worksheet'!H490))</f>
        <v>134</v>
      </c>
      <c r="H451" s="292">
        <f>IF(ISBLANK('BudCom Expense worksheet'!I490),"",('BudCom Expense worksheet'!I490))</f>
        <v>134</v>
      </c>
      <c r="I451" s="293">
        <f>IF(ISBLANK('BudCom Expense worksheet'!J490),"",('BudCom Expense worksheet'!J490))</f>
        <v>0</v>
      </c>
      <c r="J451" s="273">
        <f>IF(ISBLANK('BudCom Expense worksheet'!K490),"",('BudCom Expense worksheet'!K490))</f>
        <v>134</v>
      </c>
      <c r="K451" s="273">
        <f>IF(ISBLANK('BudCom Expense worksheet'!L490),"",('BudCom Expense worksheet'!L490))</f>
        <v>134</v>
      </c>
      <c r="L451" s="273">
        <f>IF(ISBLANK('BudCom Expense worksheet'!M490),"",('BudCom Expense worksheet'!M490))</f>
        <v>0</v>
      </c>
      <c r="M451" s="273">
        <f>IF(ISBLANK('BudCom Expense worksheet'!N490),"",('BudCom Expense worksheet'!N490))</f>
        <v>134</v>
      </c>
      <c r="N451" s="254">
        <f>IF(ISBLANK('BudCom Expense worksheet'!O490),"",('BudCom Expense worksheet'!O490))</f>
        <v>44117</v>
      </c>
      <c r="O451" s="273">
        <f>IF(ISBLANK('BudCom Expense worksheet'!P490),"",('BudCom Expense worksheet'!P490))</f>
        <v>0</v>
      </c>
      <c r="P451" s="273">
        <f>IF(ISBLANK('BudCom Expense worksheet'!Q490),"",('BudCom Expense worksheet'!Q490))</f>
        <v>134</v>
      </c>
    </row>
    <row r="452" spans="1:16" ht="14.25" thickTop="1" thickBot="1" x14ac:dyDescent="0.3">
      <c r="A452" s="249" t="s">
        <v>962</v>
      </c>
      <c r="B452" s="249"/>
      <c r="C452" s="249"/>
      <c r="D452" s="249"/>
      <c r="E452" s="271">
        <f>IF(ISBLANK('BudCom Expense worksheet'!F491),"",('BudCom Expense worksheet'!F491))</f>
        <v>0</v>
      </c>
      <c r="F452" s="272">
        <f>IF(ISBLANK('BudCom Expense worksheet'!G491),"",('BudCom Expense worksheet'!G491))</f>
        <v>0</v>
      </c>
      <c r="G452" s="273">
        <f>IF(ISBLANK('BudCom Expense worksheet'!H491),"",('BudCom Expense worksheet'!H491))</f>
        <v>134</v>
      </c>
      <c r="H452" s="274">
        <f>IF(ISBLANK('BudCom Expense worksheet'!I491),"",('BudCom Expense worksheet'!I491))</f>
        <v>134</v>
      </c>
      <c r="I452" s="275">
        <f>IF(ISBLANK('BudCom Expense worksheet'!J491),"",('BudCom Expense worksheet'!J491))</f>
        <v>0</v>
      </c>
      <c r="J452" s="297">
        <f>IF(ISBLANK('BudCom Expense worksheet'!K491),"",('BudCom Expense worksheet'!K491))</f>
        <v>134</v>
      </c>
      <c r="K452" s="297">
        <f>IF(ISBLANK('BudCom Expense worksheet'!L491),"",('BudCom Expense worksheet'!L491))</f>
        <v>134</v>
      </c>
      <c r="L452" s="297">
        <f>IF(ISBLANK('BudCom Expense worksheet'!M491),"",('BudCom Expense worksheet'!M491))</f>
        <v>0</v>
      </c>
      <c r="M452" s="297">
        <f>IF(ISBLANK('BudCom Expense worksheet'!N491),"",('BudCom Expense worksheet'!N491))</f>
        <v>134</v>
      </c>
      <c r="N452" s="538">
        <f>IF(ISBLANK('BudCom Expense worksheet'!O491),"",('BudCom Expense worksheet'!O491))</f>
        <v>44117</v>
      </c>
      <c r="O452" s="297">
        <f>IF(ISBLANK('BudCom Expense worksheet'!P491),"",('BudCom Expense worksheet'!P491))</f>
        <v>0</v>
      </c>
      <c r="P452" s="297">
        <f>IF(ISBLANK('BudCom Expense worksheet'!Q491),"",('BudCom Expense worksheet'!Q491))</f>
        <v>134</v>
      </c>
    </row>
    <row r="453" spans="1:16" hidden="1" x14ac:dyDescent="0.25">
      <c r="A453" s="249"/>
      <c r="B453" s="249"/>
      <c r="C453" s="249"/>
      <c r="D453" s="249"/>
      <c r="E453" s="278" t="str">
        <f>IF(ISBLANK('BudCom Expense worksheet'!F492),"",('BudCom Expense worksheet'!F492))</f>
        <v/>
      </c>
      <c r="F453" s="279" t="str">
        <f>IF(ISBLANK('BudCom Expense worksheet'!G492),"",('BudCom Expense worksheet'!G492))</f>
        <v/>
      </c>
      <c r="G453" s="273" t="str">
        <f>IF(ISBLANK('BudCom Expense worksheet'!H492),"",('BudCom Expense worksheet'!H492))</f>
        <v/>
      </c>
      <c r="H453" s="274" t="str">
        <f>IF(ISBLANK('BudCom Expense worksheet'!I492),"",('BudCom Expense worksheet'!I492))</f>
        <v/>
      </c>
      <c r="I453" s="275" t="str">
        <f>IF(ISBLANK('BudCom Expense worksheet'!J492),"",('BudCom Expense worksheet'!J492))</f>
        <v/>
      </c>
      <c r="J453" s="273" t="str">
        <f>IF(ISBLANK('BudCom Expense worksheet'!K492),"",('BudCom Expense worksheet'!K492))</f>
        <v/>
      </c>
      <c r="K453" s="273" t="str">
        <f>IF(ISBLANK('BudCom Expense worksheet'!L492),"",('BudCom Expense worksheet'!L492))</f>
        <v/>
      </c>
      <c r="L453" s="273" t="str">
        <f>IF(ISBLANK('BudCom Expense worksheet'!M492),"",('BudCom Expense worksheet'!M492))</f>
        <v/>
      </c>
      <c r="M453" s="273" t="str">
        <f>IF(ISBLANK('BudCom Expense worksheet'!N492),"",('BudCom Expense worksheet'!N492))</f>
        <v/>
      </c>
      <c r="N453" s="254" t="str">
        <f>IF(ISBLANK('BudCom Expense worksheet'!O492),"",('BudCom Expense worksheet'!O492))</f>
        <v/>
      </c>
      <c r="O453" s="273" t="str">
        <f>IF(ISBLANK('BudCom Expense worksheet'!P492),"",('BudCom Expense worksheet'!P492))</f>
        <v/>
      </c>
      <c r="P453" s="273" t="str">
        <f>IF(ISBLANK('BudCom Expense worksheet'!Q492),"",('BudCom Expense worksheet'!Q492))</f>
        <v/>
      </c>
    </row>
    <row r="454" spans="1:16" hidden="1" x14ac:dyDescent="0.25">
      <c r="A454" s="249" t="s">
        <v>963</v>
      </c>
      <c r="B454" s="249"/>
      <c r="C454" s="249"/>
      <c r="D454" s="249"/>
      <c r="E454" s="278" t="str">
        <f>IF(ISBLANK('BudCom Expense worksheet'!F493),"",('BudCom Expense worksheet'!F493))</f>
        <v/>
      </c>
      <c r="F454" s="279" t="str">
        <f>IF(ISBLANK('BudCom Expense worksheet'!G493),"",('BudCom Expense worksheet'!G493))</f>
        <v/>
      </c>
      <c r="G454" s="273" t="str">
        <f>IF(ISBLANK('BudCom Expense worksheet'!H493),"",('BudCom Expense worksheet'!H493))</f>
        <v/>
      </c>
      <c r="H454" s="274" t="str">
        <f>IF(ISBLANK('BudCom Expense worksheet'!I493),"",('BudCom Expense worksheet'!I493))</f>
        <v/>
      </c>
      <c r="I454" s="275" t="str">
        <f>IF(ISBLANK('BudCom Expense worksheet'!J493),"",('BudCom Expense worksheet'!J493))</f>
        <v/>
      </c>
      <c r="J454" s="273" t="str">
        <f>IF(ISBLANK('BudCom Expense worksheet'!K493),"",('BudCom Expense worksheet'!K493))</f>
        <v/>
      </c>
      <c r="K454" s="273" t="str">
        <f>IF(ISBLANK('BudCom Expense worksheet'!L493),"",('BudCom Expense worksheet'!L493))</f>
        <v/>
      </c>
      <c r="L454" s="273" t="str">
        <f>IF(ISBLANK('BudCom Expense worksheet'!M493),"",('BudCom Expense worksheet'!M493))</f>
        <v/>
      </c>
      <c r="M454" s="273" t="str">
        <f>IF(ISBLANK('BudCom Expense worksheet'!N493),"",('BudCom Expense worksheet'!N493))</f>
        <v/>
      </c>
      <c r="N454" s="254">
        <f>IF(ISBLANK('BudCom Expense worksheet'!O493),"",('BudCom Expense worksheet'!O493))</f>
        <v>44166</v>
      </c>
      <c r="O454" s="273" t="str">
        <f>IF(ISBLANK('BudCom Expense worksheet'!P493),"",('BudCom Expense worksheet'!P493))</f>
        <v/>
      </c>
      <c r="P454" s="273" t="str">
        <f>IF(ISBLANK('BudCom Expense worksheet'!Q493),"",('BudCom Expense worksheet'!Q493))</f>
        <v/>
      </c>
    </row>
    <row r="455" spans="1:16" hidden="1" x14ac:dyDescent="0.25">
      <c r="A455" s="249"/>
      <c r="B455" s="249" t="s">
        <v>964</v>
      </c>
      <c r="C455" s="249"/>
      <c r="D455" s="249"/>
      <c r="E455" s="278" t="str">
        <f>IF(ISBLANK('BudCom Expense worksheet'!F494),"",('BudCom Expense worksheet'!F494))</f>
        <v/>
      </c>
      <c r="F455" s="279" t="str">
        <f>IF(ISBLANK('BudCom Expense worksheet'!G494),"",('BudCom Expense worksheet'!G494))</f>
        <v/>
      </c>
      <c r="G455" s="273" t="str">
        <f>IF(ISBLANK('BudCom Expense worksheet'!H494),"",('BudCom Expense worksheet'!H494))</f>
        <v/>
      </c>
      <c r="H455" s="274" t="str">
        <f>IF(ISBLANK('BudCom Expense worksheet'!I494),"",('BudCom Expense worksheet'!I494))</f>
        <v/>
      </c>
      <c r="I455" s="275" t="str">
        <f>IF(ISBLANK('BudCom Expense worksheet'!J494),"",('BudCom Expense worksheet'!J494))</f>
        <v/>
      </c>
      <c r="J455" s="273" t="str">
        <f>IF(ISBLANK('BudCom Expense worksheet'!K494),"",('BudCom Expense worksheet'!K494))</f>
        <v/>
      </c>
      <c r="K455" s="273" t="str">
        <f>IF(ISBLANK('BudCom Expense worksheet'!L494),"",('BudCom Expense worksheet'!L494))</f>
        <v/>
      </c>
      <c r="L455" s="273" t="str">
        <f>IF(ISBLANK('BudCom Expense worksheet'!M494),"",('BudCom Expense worksheet'!M494))</f>
        <v/>
      </c>
      <c r="M455" s="273" t="str">
        <f>IF(ISBLANK('BudCom Expense worksheet'!N494),"",('BudCom Expense worksheet'!N494))</f>
        <v/>
      </c>
      <c r="N455" s="254">
        <f>IF(ISBLANK('BudCom Expense worksheet'!O494),"",('BudCom Expense worksheet'!O494))</f>
        <v>44166</v>
      </c>
      <c r="O455" s="273" t="str">
        <f>IF(ISBLANK('BudCom Expense worksheet'!P494),"",('BudCom Expense worksheet'!P494))</f>
        <v/>
      </c>
      <c r="P455" s="273" t="str">
        <f>IF(ISBLANK('BudCom Expense worksheet'!Q494),"",('BudCom Expense worksheet'!Q494))</f>
        <v/>
      </c>
    </row>
    <row r="456" spans="1:16" hidden="1" x14ac:dyDescent="0.25">
      <c r="A456" s="249"/>
      <c r="B456" s="249"/>
      <c r="C456" s="281" t="s">
        <v>965</v>
      </c>
      <c r="D456" s="249"/>
      <c r="E456" s="283">
        <f>IF(ISBLANK('BudCom Expense worksheet'!F495),"",('BudCom Expense worksheet'!F495))</f>
        <v>125398.26</v>
      </c>
      <c r="F456" s="284">
        <f>IF(ISBLANK('BudCom Expense worksheet'!G495),"",('BudCom Expense worksheet'!G495))</f>
        <v>143304.75</v>
      </c>
      <c r="G456" s="273">
        <f>IF(ISBLANK('BudCom Expense worksheet'!H495),"",('BudCom Expense worksheet'!H495))</f>
        <v>144000</v>
      </c>
      <c r="H456" s="274">
        <f>IF(ISBLANK('BudCom Expense worksheet'!I495),"",('BudCom Expense worksheet'!I495))</f>
        <v>695.25</v>
      </c>
      <c r="I456" s="275">
        <f>IF(ISBLANK('BudCom Expense worksheet'!J495),"",('BudCom Expense worksheet'!J495))</f>
        <v>0.99517187500000004</v>
      </c>
      <c r="J456" s="273">
        <f>IF(ISBLANK('BudCom Expense worksheet'!K495),"",('BudCom Expense worksheet'!K495))</f>
        <v>149760</v>
      </c>
      <c r="K456" s="273">
        <f>IF(ISBLANK('BudCom Expense worksheet'!L495),"",('BudCom Expense worksheet'!L495))</f>
        <v>149760</v>
      </c>
      <c r="L456" s="273">
        <f>IF(ISBLANK('BudCom Expense worksheet'!M495),"",('BudCom Expense worksheet'!M495))</f>
        <v>0</v>
      </c>
      <c r="M456" s="273">
        <f>IF(ISBLANK('BudCom Expense worksheet'!N495),"",('BudCom Expense worksheet'!N495))</f>
        <v>149760</v>
      </c>
      <c r="N456" s="254">
        <f>IF(ISBLANK('BudCom Expense worksheet'!O495),"",('BudCom Expense worksheet'!O495))</f>
        <v>44166</v>
      </c>
      <c r="O456" s="273">
        <f>IF(ISBLANK('BudCom Expense worksheet'!P495),"",('BudCom Expense worksheet'!P495))</f>
        <v>0</v>
      </c>
      <c r="P456" s="273">
        <f>IF(ISBLANK('BudCom Expense worksheet'!Q495),"",('BudCom Expense worksheet'!Q495))</f>
        <v>149760</v>
      </c>
    </row>
    <row r="457" spans="1:16" hidden="1" x14ac:dyDescent="0.25">
      <c r="A457" s="249"/>
      <c r="B457" s="249"/>
      <c r="C457" s="281" t="s">
        <v>966</v>
      </c>
      <c r="D457" s="249"/>
      <c r="E457" s="283">
        <f>IF(ISBLANK('BudCom Expense worksheet'!F496),"",('BudCom Expense worksheet'!F496))</f>
        <v>101056.91</v>
      </c>
      <c r="F457" s="284">
        <f>IF(ISBLANK('BudCom Expense worksheet'!G496),"",('BudCom Expense worksheet'!G496))</f>
        <v>127203.39</v>
      </c>
      <c r="G457" s="273">
        <f>IF(ISBLANK('BudCom Expense worksheet'!H496),"",('BudCom Expense worksheet'!H496))</f>
        <v>125000</v>
      </c>
      <c r="H457" s="274">
        <f>IF(ISBLANK('BudCom Expense worksheet'!I496),"",('BudCom Expense worksheet'!I496))</f>
        <v>-2203.3899999999994</v>
      </c>
      <c r="I457" s="275">
        <f>IF(ISBLANK('BudCom Expense worksheet'!J496),"",('BudCom Expense worksheet'!J496))</f>
        <v>1.01762712</v>
      </c>
      <c r="J457" s="273">
        <f>IF(ISBLANK('BudCom Expense worksheet'!K496),"",('BudCom Expense worksheet'!K496))</f>
        <v>132866.23999999999</v>
      </c>
      <c r="K457" s="273">
        <f>IF(ISBLANK('BudCom Expense worksheet'!L496),"",('BudCom Expense worksheet'!L496))</f>
        <v>132867</v>
      </c>
      <c r="L457" s="273">
        <f>IF(ISBLANK('BudCom Expense worksheet'!M496),"",('BudCom Expense worksheet'!M496))</f>
        <v>-0.76000000000931323</v>
      </c>
      <c r="M457" s="273">
        <f>IF(ISBLANK('BudCom Expense worksheet'!N496),"",('BudCom Expense worksheet'!N496))</f>
        <v>132867</v>
      </c>
      <c r="N457" s="254">
        <f>IF(ISBLANK('BudCom Expense worksheet'!O496),"",('BudCom Expense worksheet'!O496))</f>
        <v>44166</v>
      </c>
      <c r="O457" s="273">
        <f>IF(ISBLANK('BudCom Expense worksheet'!P496),"",('BudCom Expense worksheet'!P496))</f>
        <v>0</v>
      </c>
      <c r="P457" s="273">
        <f>IF(ISBLANK('BudCom Expense worksheet'!Q496),"",('BudCom Expense worksheet'!Q496))</f>
        <v>132867</v>
      </c>
    </row>
    <row r="458" spans="1:16" hidden="1" x14ac:dyDescent="0.25">
      <c r="A458" s="249"/>
      <c r="B458" s="249"/>
      <c r="C458" s="281" t="s">
        <v>967</v>
      </c>
      <c r="D458" s="249"/>
      <c r="E458" s="283" t="str">
        <f>IF(ISBLANK('BudCom Expense worksheet'!F497),"",('BudCom Expense worksheet'!F497))</f>
        <v/>
      </c>
      <c r="F458" s="284">
        <f>IF(ISBLANK('BudCom Expense worksheet'!G497),"",('BudCom Expense worksheet'!G497))</f>
        <v>0</v>
      </c>
      <c r="G458" s="273">
        <f>IF(ISBLANK('BudCom Expense worksheet'!H497),"",('BudCom Expense worksheet'!H497))</f>
        <v>0</v>
      </c>
      <c r="H458" s="274">
        <f>IF(ISBLANK('BudCom Expense worksheet'!I497),"",('BudCom Expense worksheet'!I497))</f>
        <v>0</v>
      </c>
      <c r="I458" s="275" t="str">
        <f>IF(ISBLANK('BudCom Expense worksheet'!J497),"",('BudCom Expense worksheet'!J497))</f>
        <v>---</v>
      </c>
      <c r="J458" s="273" t="str">
        <f>IF(ISBLANK('BudCom Expense worksheet'!K497),"",('BudCom Expense worksheet'!K497))</f>
        <v/>
      </c>
      <c r="K458" s="273" t="str">
        <f>IF(ISBLANK('BudCom Expense worksheet'!L497),"",('BudCom Expense worksheet'!L497))</f>
        <v/>
      </c>
      <c r="L458" s="273">
        <f>IF(ISBLANK('BudCom Expense worksheet'!M497),"",('BudCom Expense worksheet'!M497))</f>
        <v>0</v>
      </c>
      <c r="M458" s="273" t="str">
        <f>IF(ISBLANK('BudCom Expense worksheet'!N497),"",('BudCom Expense worksheet'!N497))</f>
        <v/>
      </c>
      <c r="N458" s="254">
        <f>IF(ISBLANK('BudCom Expense worksheet'!O497),"",('BudCom Expense worksheet'!O497))</f>
        <v>44166</v>
      </c>
      <c r="O458" s="273">
        <f>IF(ISBLANK('BudCom Expense worksheet'!P497),"",('BudCom Expense worksheet'!P497))</f>
        <v>0</v>
      </c>
      <c r="P458" s="273" t="str">
        <f>IF(ISBLANK('BudCom Expense worksheet'!Q497),"",('BudCom Expense worksheet'!Q497))</f>
        <v/>
      </c>
    </row>
    <row r="459" spans="1:16" hidden="1" x14ac:dyDescent="0.25">
      <c r="A459" s="249"/>
      <c r="B459" s="249"/>
      <c r="C459" s="281" t="s">
        <v>968</v>
      </c>
      <c r="D459" s="249"/>
      <c r="E459" s="283">
        <f>IF(ISBLANK('BudCom Expense worksheet'!F498),"",('BudCom Expense worksheet'!F498))</f>
        <v>82114.929999999993</v>
      </c>
      <c r="F459" s="284">
        <f>IF(ISBLANK('BudCom Expense worksheet'!G498),"",('BudCom Expense worksheet'!G498))</f>
        <v>81667.75</v>
      </c>
      <c r="G459" s="273">
        <f>IF(ISBLANK('BudCom Expense worksheet'!H498),"",('BudCom Expense worksheet'!H498))</f>
        <v>82000</v>
      </c>
      <c r="H459" s="274">
        <f>IF(ISBLANK('BudCom Expense worksheet'!I498),"",('BudCom Expense worksheet'!I498))</f>
        <v>332.25</v>
      </c>
      <c r="I459" s="275">
        <f>IF(ISBLANK('BudCom Expense worksheet'!J498),"",('BudCom Expense worksheet'!J498))</f>
        <v>0.99594817073170727</v>
      </c>
      <c r="J459" s="273">
        <f>IF(ISBLANK('BudCom Expense worksheet'!K498),"",('BudCom Expense worksheet'!K498))</f>
        <v>85280</v>
      </c>
      <c r="K459" s="273">
        <f>IF(ISBLANK('BudCom Expense worksheet'!L498),"",('BudCom Expense worksheet'!L498))</f>
        <v>85280</v>
      </c>
      <c r="L459" s="273">
        <f>IF(ISBLANK('BudCom Expense worksheet'!M498),"",('BudCom Expense worksheet'!M498))</f>
        <v>0</v>
      </c>
      <c r="M459" s="273">
        <f>IF(ISBLANK('BudCom Expense worksheet'!N498),"",('BudCom Expense worksheet'!N498))</f>
        <v>85280</v>
      </c>
      <c r="N459" s="254">
        <f>IF(ISBLANK('BudCom Expense worksheet'!O498),"",('BudCom Expense worksheet'!O498))</f>
        <v>44166</v>
      </c>
      <c r="O459" s="273">
        <f>IF(ISBLANK('BudCom Expense worksheet'!P498),"",('BudCom Expense worksheet'!P498))</f>
        <v>0</v>
      </c>
      <c r="P459" s="273">
        <f>IF(ISBLANK('BudCom Expense worksheet'!Q498),"",('BudCom Expense worksheet'!Q498))</f>
        <v>85280</v>
      </c>
    </row>
    <row r="460" spans="1:16" hidden="1" x14ac:dyDescent="0.25">
      <c r="A460" s="249"/>
      <c r="B460" s="249"/>
      <c r="C460" s="281" t="s">
        <v>1178</v>
      </c>
      <c r="D460" s="249"/>
      <c r="E460" s="283" t="str">
        <f>IF(ISBLANK('BudCom Expense worksheet'!F499),"",('BudCom Expense worksheet'!F499))</f>
        <v/>
      </c>
      <c r="F460" s="284">
        <f>IF(ISBLANK('BudCom Expense worksheet'!G499),"",('BudCom Expense worksheet'!G499))</f>
        <v>0</v>
      </c>
      <c r="G460" s="273">
        <f>IF(ISBLANK('BudCom Expense worksheet'!H499),"",('BudCom Expense worksheet'!H499))</f>
        <v>0</v>
      </c>
      <c r="H460" s="274">
        <f>IF(ISBLANK('BudCom Expense worksheet'!I499),"",('BudCom Expense worksheet'!I499))</f>
        <v>0</v>
      </c>
      <c r="I460" s="275" t="str">
        <f>IF(ISBLANK('BudCom Expense worksheet'!J499),"",('BudCom Expense worksheet'!J499))</f>
        <v>---</v>
      </c>
      <c r="J460" s="273">
        <f>IF(ISBLANK('BudCom Expense worksheet'!K499),"",('BudCom Expense worksheet'!K499))</f>
        <v>0</v>
      </c>
      <c r="K460" s="273">
        <f>IF(ISBLANK('BudCom Expense worksheet'!L499),"",('BudCom Expense worksheet'!L499))</f>
        <v>0</v>
      </c>
      <c r="L460" s="273">
        <f>IF(ISBLANK('BudCom Expense worksheet'!M499),"",('BudCom Expense worksheet'!M499))</f>
        <v>0</v>
      </c>
      <c r="M460" s="273">
        <f>IF(ISBLANK('BudCom Expense worksheet'!N499),"",('BudCom Expense worksheet'!N499))</f>
        <v>0</v>
      </c>
      <c r="N460" s="254">
        <f>IF(ISBLANK('BudCom Expense worksheet'!O499),"",('BudCom Expense worksheet'!O499))</f>
        <v>44166</v>
      </c>
      <c r="O460" s="273">
        <f>IF(ISBLANK('BudCom Expense worksheet'!P499),"",('BudCom Expense worksheet'!P499))</f>
        <v>0</v>
      </c>
      <c r="P460" s="273">
        <f>IF(ISBLANK('BudCom Expense worksheet'!Q499),"",('BudCom Expense worksheet'!Q499))</f>
        <v>0</v>
      </c>
    </row>
    <row r="461" spans="1:16" hidden="1" x14ac:dyDescent="0.25">
      <c r="C461" s="281" t="s">
        <v>969</v>
      </c>
      <c r="E461" s="283" t="str">
        <f>IF(ISBLANK('BudCom Expense worksheet'!F500),"",('BudCom Expense worksheet'!F500))</f>
        <v/>
      </c>
      <c r="F461" s="284">
        <f>IF(ISBLANK('BudCom Expense worksheet'!G500),"",('BudCom Expense worksheet'!G500))</f>
        <v>0</v>
      </c>
      <c r="G461" s="273">
        <f>IF(ISBLANK('BudCom Expense worksheet'!H500),"",('BudCom Expense worksheet'!H500))</f>
        <v>0</v>
      </c>
      <c r="H461" s="274">
        <f>IF(ISBLANK('BudCom Expense worksheet'!I500),"",('BudCom Expense worksheet'!I500))</f>
        <v>0</v>
      </c>
      <c r="I461" s="275" t="str">
        <f>IF(ISBLANK('BudCom Expense worksheet'!J500),"",('BudCom Expense worksheet'!J500))</f>
        <v>---</v>
      </c>
      <c r="J461" s="273">
        <f>IF(ISBLANK('BudCom Expense worksheet'!K500),"",('BudCom Expense worksheet'!K500))</f>
        <v>0</v>
      </c>
      <c r="K461" s="273">
        <f>IF(ISBLANK('BudCom Expense worksheet'!L500),"",('BudCom Expense worksheet'!L500))</f>
        <v>0</v>
      </c>
      <c r="L461" s="273">
        <f>IF(ISBLANK('BudCom Expense worksheet'!M500),"",('BudCom Expense worksheet'!M500))</f>
        <v>0</v>
      </c>
      <c r="M461" s="273">
        <f>IF(ISBLANK('BudCom Expense worksheet'!N500),"",('BudCom Expense worksheet'!N500))</f>
        <v>0</v>
      </c>
      <c r="N461" s="254">
        <f>IF(ISBLANK('BudCom Expense worksheet'!O500),"",('BudCom Expense worksheet'!O500))</f>
        <v>44166</v>
      </c>
      <c r="O461" s="273">
        <f>IF(ISBLANK('BudCom Expense worksheet'!P500),"",('BudCom Expense worksheet'!P500))</f>
        <v>0</v>
      </c>
      <c r="P461" s="273">
        <f>IF(ISBLANK('BudCom Expense worksheet'!Q500),"",('BudCom Expense worksheet'!Q500))</f>
        <v>0</v>
      </c>
    </row>
    <row r="462" spans="1:16" hidden="1" x14ac:dyDescent="0.25">
      <c r="C462" s="281" t="s">
        <v>1212</v>
      </c>
      <c r="E462" s="283">
        <f>IF(ISBLANK('BudCom Expense worksheet'!F501),"",('BudCom Expense worksheet'!F501))</f>
        <v>39791.760000000002</v>
      </c>
      <c r="F462" s="284">
        <f>IF(ISBLANK('BudCom Expense worksheet'!G501),"",('BudCom Expense worksheet'!G501))</f>
        <v>49745.36</v>
      </c>
      <c r="G462" s="273">
        <f>IF(ISBLANK('BudCom Expense worksheet'!H501),"",('BudCom Expense worksheet'!H501))</f>
        <v>55000</v>
      </c>
      <c r="H462" s="274">
        <f>IF(ISBLANK('BudCom Expense worksheet'!I501),"",('BudCom Expense worksheet'!I501))</f>
        <v>5254.6399999999994</v>
      </c>
      <c r="I462" s="275">
        <f>IF(ISBLANK('BudCom Expense worksheet'!J501),"",('BudCom Expense worksheet'!J501))</f>
        <v>0.90446109090909088</v>
      </c>
      <c r="J462" s="273">
        <f>IF(ISBLANK('BudCom Expense worksheet'!K501),"",('BudCom Expense worksheet'!K501))</f>
        <v>52892</v>
      </c>
      <c r="K462" s="273">
        <f>IF(ISBLANK('BudCom Expense worksheet'!L501),"",('BudCom Expense worksheet'!L501))</f>
        <v>52892</v>
      </c>
      <c r="L462" s="273">
        <f>IF(ISBLANK('BudCom Expense worksheet'!M501),"",('BudCom Expense worksheet'!M501))</f>
        <v>0</v>
      </c>
      <c r="M462" s="273">
        <f>IF(ISBLANK('BudCom Expense worksheet'!N501),"",('BudCom Expense worksheet'!N501))</f>
        <v>52892</v>
      </c>
      <c r="N462" s="254">
        <f>IF(ISBLANK('BudCom Expense worksheet'!O501),"",('BudCom Expense worksheet'!O501))</f>
        <v>44166</v>
      </c>
      <c r="O462" s="273">
        <f>IF(ISBLANK('BudCom Expense worksheet'!P501),"",('BudCom Expense worksheet'!P501))</f>
        <v>0</v>
      </c>
      <c r="P462" s="273">
        <f>IF(ISBLANK('BudCom Expense worksheet'!Q501),"",('BudCom Expense worksheet'!Q501))</f>
        <v>52892</v>
      </c>
    </row>
    <row r="463" spans="1:16" hidden="1" x14ac:dyDescent="0.25">
      <c r="C463" s="281" t="s">
        <v>1269</v>
      </c>
      <c r="E463" s="283" t="e">
        <f>IF(ISBLANK('BudCom Expense worksheet'!#REF!),"",('BudCom Expense worksheet'!#REF!))</f>
        <v>#REF!</v>
      </c>
      <c r="F463" s="284" t="e">
        <f>IF(ISBLANK('BudCom Expense worksheet'!#REF!),"",('BudCom Expense worksheet'!#REF!))</f>
        <v>#REF!</v>
      </c>
      <c r="G463" s="273" t="e">
        <f>IF(ISBLANK('BudCom Expense worksheet'!#REF!),"",('BudCom Expense worksheet'!#REF!))</f>
        <v>#REF!</v>
      </c>
      <c r="H463" s="287" t="e">
        <f>IF(ISBLANK('BudCom Expense worksheet'!#REF!),"",('BudCom Expense worksheet'!#REF!))</f>
        <v>#REF!</v>
      </c>
      <c r="I463" s="288" t="e">
        <f>IF(ISBLANK('BudCom Expense worksheet'!#REF!),"",('BudCom Expense worksheet'!#REF!))</f>
        <v>#REF!</v>
      </c>
      <c r="J463" s="273" t="e">
        <f>IF(ISBLANK('BudCom Expense worksheet'!#REF!),"",('BudCom Expense worksheet'!#REF!))</f>
        <v>#REF!</v>
      </c>
      <c r="K463" s="273" t="e">
        <f>IF(ISBLANK('BudCom Expense worksheet'!#REF!),"",('BudCom Expense worksheet'!#REF!))</f>
        <v>#REF!</v>
      </c>
      <c r="L463" s="273" t="e">
        <f>IF(ISBLANK('BudCom Expense worksheet'!#REF!),"",('BudCom Expense worksheet'!#REF!))</f>
        <v>#REF!</v>
      </c>
      <c r="M463" s="273" t="e">
        <f>IF(ISBLANK('BudCom Expense worksheet'!#REF!),"",('BudCom Expense worksheet'!#REF!))</f>
        <v>#REF!</v>
      </c>
      <c r="N463" s="254" t="e">
        <f>IF(ISBLANK('BudCom Expense worksheet'!#REF!),"",('BudCom Expense worksheet'!#REF!))</f>
        <v>#REF!</v>
      </c>
      <c r="O463" s="273" t="e">
        <f>IF(ISBLANK('BudCom Expense worksheet'!#REF!),"",('BudCom Expense worksheet'!#REF!))</f>
        <v>#REF!</v>
      </c>
      <c r="P463" s="273" t="e">
        <f>IF(ISBLANK('BudCom Expense worksheet'!#REF!),"",('BudCom Expense worksheet'!#REF!))</f>
        <v>#REF!</v>
      </c>
    </row>
    <row r="464" spans="1:16" hidden="1" x14ac:dyDescent="0.25">
      <c r="A464" s="249"/>
      <c r="B464" s="249" t="s">
        <v>970</v>
      </c>
      <c r="C464" s="249"/>
      <c r="D464" s="249"/>
      <c r="E464" s="263">
        <f>IF(ISBLANK('BudCom Expense worksheet'!F502),"",('BudCom Expense worksheet'!F502))</f>
        <v>348361.86</v>
      </c>
      <c r="F464" s="264">
        <f>IF(ISBLANK('BudCom Expense worksheet'!G502),"",('BudCom Expense worksheet'!G502))</f>
        <v>401921.25</v>
      </c>
      <c r="G464" s="265">
        <f>IF(ISBLANK('BudCom Expense worksheet'!H502),"",('BudCom Expense worksheet'!H502))</f>
        <v>406000</v>
      </c>
      <c r="H464" s="266">
        <f>IF(ISBLANK('BudCom Expense worksheet'!I502),"",('BudCom Expense worksheet'!I502))</f>
        <v>4078.75</v>
      </c>
      <c r="I464" s="267">
        <f>IF(ISBLANK('BudCom Expense worksheet'!J502),"",('BudCom Expense worksheet'!J502))</f>
        <v>0.98995381773399016</v>
      </c>
      <c r="J464" s="273">
        <f>IF(ISBLANK('BudCom Expense worksheet'!K502),"",('BudCom Expense worksheet'!K502))</f>
        <v>420798.24</v>
      </c>
      <c r="K464" s="273">
        <f>IF(ISBLANK('BudCom Expense worksheet'!L502),"",('BudCom Expense worksheet'!L502))</f>
        <v>420799</v>
      </c>
      <c r="L464" s="273">
        <f>IF(ISBLANK('BudCom Expense worksheet'!M502),"",('BudCom Expense worksheet'!M502))</f>
        <v>-0.76000000000931323</v>
      </c>
      <c r="M464" s="273">
        <f>IF(ISBLANK('BudCom Expense worksheet'!N502),"",('BudCom Expense worksheet'!N502))</f>
        <v>420799</v>
      </c>
      <c r="N464" s="254">
        <f>IF(ISBLANK('BudCom Expense worksheet'!O502),"",('BudCom Expense worksheet'!O502))</f>
        <v>44166</v>
      </c>
      <c r="O464" s="273">
        <f>IF(ISBLANK('BudCom Expense worksheet'!P502),"",('BudCom Expense worksheet'!P502))</f>
        <v>0</v>
      </c>
      <c r="P464" s="273">
        <f>IF(ISBLANK('BudCom Expense worksheet'!Q502),"",('BudCom Expense worksheet'!Q502))</f>
        <v>420799</v>
      </c>
    </row>
    <row r="465" spans="1:16" hidden="1" x14ac:dyDescent="0.25">
      <c r="A465" s="249"/>
      <c r="B465" s="249" t="s">
        <v>971</v>
      </c>
      <c r="C465" s="249"/>
      <c r="D465" s="249"/>
      <c r="E465" s="278" t="str">
        <f>IF(ISBLANK('BudCom Expense worksheet'!F503),"",('BudCom Expense worksheet'!F503))</f>
        <v/>
      </c>
      <c r="F465" s="279" t="str">
        <f>IF(ISBLANK('BudCom Expense worksheet'!G503),"",('BudCom Expense worksheet'!G503))</f>
        <v/>
      </c>
      <c r="G465" s="273" t="str">
        <f>IF(ISBLANK('BudCom Expense worksheet'!H503),"",('BudCom Expense worksheet'!H503))</f>
        <v/>
      </c>
      <c r="H465" s="274" t="str">
        <f>IF(ISBLANK('BudCom Expense worksheet'!I503),"",('BudCom Expense worksheet'!I503))</f>
        <v/>
      </c>
      <c r="I465" s="275" t="str">
        <f>IF(ISBLANK('BudCom Expense worksheet'!J503),"",('BudCom Expense worksheet'!J503))</f>
        <v/>
      </c>
      <c r="J465" s="273" t="str">
        <f>IF(ISBLANK('BudCom Expense worksheet'!K503),"",('BudCom Expense worksheet'!K503))</f>
        <v/>
      </c>
      <c r="K465" s="273" t="str">
        <f>IF(ISBLANK('BudCom Expense worksheet'!L503),"",('BudCom Expense worksheet'!L503))</f>
        <v/>
      </c>
      <c r="L465" s="273" t="str">
        <f>IF(ISBLANK('BudCom Expense worksheet'!M503),"",('BudCom Expense worksheet'!M503))</f>
        <v/>
      </c>
      <c r="M465" s="273" t="str">
        <f>IF(ISBLANK('BudCom Expense worksheet'!N503),"",('BudCom Expense worksheet'!N503))</f>
        <v/>
      </c>
      <c r="N465" s="254">
        <f>IF(ISBLANK('BudCom Expense worksheet'!O503),"",('BudCom Expense worksheet'!O503))</f>
        <v>44166</v>
      </c>
      <c r="O465" s="273" t="str">
        <f>IF(ISBLANK('BudCom Expense worksheet'!P503),"",('BudCom Expense worksheet'!P503))</f>
        <v/>
      </c>
      <c r="P465" s="273" t="str">
        <f>IF(ISBLANK('BudCom Expense worksheet'!Q503),"",('BudCom Expense worksheet'!Q503))</f>
        <v/>
      </c>
    </row>
    <row r="466" spans="1:16" hidden="1" x14ac:dyDescent="0.25">
      <c r="A466" s="249"/>
      <c r="B466" s="249"/>
      <c r="C466" s="281" t="s">
        <v>972</v>
      </c>
      <c r="D466" s="249"/>
      <c r="E466" s="283">
        <f>IF(ISBLANK('BudCom Expense worksheet'!F504),"",('BudCom Expense worksheet'!F504))</f>
        <v>50584.69</v>
      </c>
      <c r="F466" s="284">
        <f>IF(ISBLANK('BudCom Expense worksheet'!G504),"",('BudCom Expense worksheet'!G504))</f>
        <v>2542.4</v>
      </c>
      <c r="G466" s="291">
        <f>IF(ISBLANK('BudCom Expense worksheet'!H504),"",('BudCom Expense worksheet'!H504))</f>
        <v>7000</v>
      </c>
      <c r="H466" s="287">
        <f>IF(ISBLANK('BudCom Expense worksheet'!I504),"",('BudCom Expense worksheet'!I504))</f>
        <v>4457.6000000000004</v>
      </c>
      <c r="I466" s="288">
        <f>IF(ISBLANK('BudCom Expense worksheet'!J504),"",('BudCom Expense worksheet'!J504))</f>
        <v>0.36320000000000002</v>
      </c>
      <c r="J466" s="273">
        <f>IF(ISBLANK('BudCom Expense worksheet'!K504),"",('BudCom Expense worksheet'!K504))</f>
        <v>7000</v>
      </c>
      <c r="K466" s="273">
        <f>IF(ISBLANK('BudCom Expense worksheet'!L504),"",('BudCom Expense worksheet'!L504))</f>
        <v>7000</v>
      </c>
      <c r="L466" s="273">
        <f>IF(ISBLANK('BudCom Expense worksheet'!M504),"",('BudCom Expense worksheet'!M504))</f>
        <v>0</v>
      </c>
      <c r="M466" s="273">
        <f>IF(ISBLANK('BudCom Expense worksheet'!N504),"",('BudCom Expense worksheet'!N504))</f>
        <v>7000</v>
      </c>
      <c r="N466" s="254">
        <f>IF(ISBLANK('BudCom Expense worksheet'!O504),"",('BudCom Expense worksheet'!O504))</f>
        <v>44166</v>
      </c>
      <c r="O466" s="273">
        <f>IF(ISBLANK('BudCom Expense worksheet'!P504),"",('BudCom Expense worksheet'!P504))</f>
        <v>0</v>
      </c>
      <c r="P466" s="273">
        <f>IF(ISBLANK('BudCom Expense worksheet'!Q504),"",('BudCom Expense worksheet'!Q504))</f>
        <v>7000</v>
      </c>
    </row>
    <row r="467" spans="1:16" hidden="1" x14ac:dyDescent="0.25">
      <c r="A467" s="249"/>
      <c r="B467" s="249" t="s">
        <v>973</v>
      </c>
      <c r="C467" s="249"/>
      <c r="D467" s="249"/>
      <c r="E467" s="263">
        <f>IF(ISBLANK('BudCom Expense worksheet'!F505),"",('BudCom Expense worksheet'!F505))</f>
        <v>50584.69</v>
      </c>
      <c r="F467" s="264">
        <f>IF(ISBLANK('BudCom Expense worksheet'!G505),"",('BudCom Expense worksheet'!G505))</f>
        <v>2542.4</v>
      </c>
      <c r="G467" s="265">
        <f>IF(ISBLANK('BudCom Expense worksheet'!H505),"",('BudCom Expense worksheet'!H505))</f>
        <v>7000</v>
      </c>
      <c r="H467" s="266">
        <f>IF(ISBLANK('BudCom Expense worksheet'!I505),"",('BudCom Expense worksheet'!I505))</f>
        <v>4457.6000000000004</v>
      </c>
      <c r="I467" s="267">
        <f>IF(ISBLANK('BudCom Expense worksheet'!J505),"",('BudCom Expense worksheet'!J505))</f>
        <v>0.36320000000000002</v>
      </c>
      <c r="J467" s="273">
        <f>IF(ISBLANK('BudCom Expense worksheet'!K505),"",('BudCom Expense worksheet'!K505))</f>
        <v>7000</v>
      </c>
      <c r="K467" s="273">
        <f>IF(ISBLANK('BudCom Expense worksheet'!L505),"",('BudCom Expense worksheet'!L505))</f>
        <v>7000</v>
      </c>
      <c r="L467" s="273">
        <f>IF(ISBLANK('BudCom Expense worksheet'!M505),"",('BudCom Expense worksheet'!M505))</f>
        <v>0</v>
      </c>
      <c r="M467" s="273">
        <f>IF(ISBLANK('BudCom Expense worksheet'!N505),"",('BudCom Expense worksheet'!N505))</f>
        <v>7000</v>
      </c>
      <c r="N467" s="254">
        <f>IF(ISBLANK('BudCom Expense worksheet'!O505),"",('BudCom Expense worksheet'!O505))</f>
        <v>44166</v>
      </c>
      <c r="O467" s="273">
        <f>IF(ISBLANK('BudCom Expense worksheet'!P505),"",('BudCom Expense worksheet'!P505))</f>
        <v>0</v>
      </c>
      <c r="P467" s="273">
        <f>IF(ISBLANK('BudCom Expense worksheet'!Q505),"",('BudCom Expense worksheet'!Q505))</f>
        <v>7000</v>
      </c>
    </row>
    <row r="468" spans="1:16" hidden="1" x14ac:dyDescent="0.25">
      <c r="A468" s="249"/>
      <c r="B468" s="249" t="s">
        <v>974</v>
      </c>
      <c r="C468" s="249"/>
      <c r="D468" s="249"/>
      <c r="E468" s="283" t="str">
        <f>IF(ISBLANK('BudCom Expense worksheet'!F506),"",('BudCom Expense worksheet'!F506))</f>
        <v/>
      </c>
      <c r="F468" s="284" t="str">
        <f>IF(ISBLANK('BudCom Expense worksheet'!G506),"",('BudCom Expense worksheet'!G506))</f>
        <v/>
      </c>
      <c r="G468" s="273" t="str">
        <f>IF(ISBLANK('BudCom Expense worksheet'!H506),"",('BudCom Expense worksheet'!H506))</f>
        <v/>
      </c>
      <c r="H468" s="274" t="str">
        <f>IF(ISBLANK('BudCom Expense worksheet'!I506),"",('BudCom Expense worksheet'!I506))</f>
        <v/>
      </c>
      <c r="I468" s="275" t="str">
        <f>IF(ISBLANK('BudCom Expense worksheet'!J506),"",('BudCom Expense worksheet'!J506))</f>
        <v/>
      </c>
      <c r="J468" s="273" t="str">
        <f>IF(ISBLANK('BudCom Expense worksheet'!K506),"",('BudCom Expense worksheet'!K506))</f>
        <v/>
      </c>
      <c r="K468" s="273" t="str">
        <f>IF(ISBLANK('BudCom Expense worksheet'!L506),"",('BudCom Expense worksheet'!L506))</f>
        <v/>
      </c>
      <c r="L468" s="273" t="str">
        <f>IF(ISBLANK('BudCom Expense worksheet'!M506),"",('BudCom Expense worksheet'!M506))</f>
        <v/>
      </c>
      <c r="M468" s="273" t="str">
        <f>IF(ISBLANK('BudCom Expense worksheet'!N506),"",('BudCom Expense worksheet'!N506))</f>
        <v/>
      </c>
      <c r="N468" s="254">
        <f>IF(ISBLANK('BudCom Expense worksheet'!O506),"",('BudCom Expense worksheet'!O506))</f>
        <v>44166</v>
      </c>
      <c r="O468" s="273" t="str">
        <f>IF(ISBLANK('BudCom Expense worksheet'!P506),"",('BudCom Expense worksheet'!P506))</f>
        <v/>
      </c>
      <c r="P468" s="273" t="str">
        <f>IF(ISBLANK('BudCom Expense worksheet'!Q506),"",('BudCom Expense worksheet'!Q506))</f>
        <v/>
      </c>
    </row>
    <row r="469" spans="1:16" hidden="1" x14ac:dyDescent="0.25">
      <c r="A469" s="249"/>
      <c r="B469" s="249"/>
      <c r="C469" s="281" t="s">
        <v>975</v>
      </c>
      <c r="D469" s="249"/>
      <c r="E469" s="283">
        <f>IF(ISBLANK('BudCom Expense worksheet'!F507),"",('BudCom Expense worksheet'!F507))</f>
        <v>25397.19</v>
      </c>
      <c r="F469" s="284">
        <f>IF(ISBLANK('BudCom Expense worksheet'!G507),"",('BudCom Expense worksheet'!G507))</f>
        <v>1092.5</v>
      </c>
      <c r="G469" s="273">
        <f>IF(ISBLANK('BudCom Expense worksheet'!H507),"",('BudCom Expense worksheet'!H507))</f>
        <v>15000</v>
      </c>
      <c r="H469" s="274">
        <f>IF(ISBLANK('BudCom Expense worksheet'!I507),"",('BudCom Expense worksheet'!I507))</f>
        <v>13907.5</v>
      </c>
      <c r="I469" s="275">
        <f>IF(ISBLANK('BudCom Expense worksheet'!J507),"",('BudCom Expense worksheet'!J507))</f>
        <v>7.2833333333333333E-2</v>
      </c>
      <c r="J469" s="273">
        <f>IF(ISBLANK('BudCom Expense worksheet'!K507),"",('BudCom Expense worksheet'!K507))</f>
        <v>28704</v>
      </c>
      <c r="K469" s="273">
        <f>IF(ISBLANK('BudCom Expense worksheet'!L507),"",('BudCom Expense worksheet'!L507))</f>
        <v>28704</v>
      </c>
      <c r="L469" s="273">
        <f>IF(ISBLANK('BudCom Expense worksheet'!M507),"",('BudCom Expense worksheet'!M507))</f>
        <v>0</v>
      </c>
      <c r="M469" s="273">
        <f>IF(ISBLANK('BudCom Expense worksheet'!N507),"",('BudCom Expense worksheet'!N507))</f>
        <v>28704</v>
      </c>
      <c r="N469" s="254">
        <f>IF(ISBLANK('BudCom Expense worksheet'!O507),"",('BudCom Expense worksheet'!O507))</f>
        <v>44166</v>
      </c>
      <c r="O469" s="273">
        <f>IF(ISBLANK('BudCom Expense worksheet'!P507),"",('BudCom Expense worksheet'!P507))</f>
        <v>0</v>
      </c>
      <c r="P469" s="273">
        <f>IF(ISBLANK('BudCom Expense worksheet'!Q507),"",('BudCom Expense worksheet'!Q507))</f>
        <v>28704</v>
      </c>
    </row>
    <row r="470" spans="1:16" hidden="1" x14ac:dyDescent="0.25">
      <c r="A470" s="249"/>
      <c r="B470" s="249"/>
      <c r="C470" s="281" t="s">
        <v>976</v>
      </c>
      <c r="D470" s="249"/>
      <c r="E470" s="301">
        <f>IF(ISBLANK('BudCom Expense worksheet'!F508),"",('BudCom Expense worksheet'!F508))</f>
        <v>11994.99</v>
      </c>
      <c r="F470" s="302">
        <f>IF(ISBLANK('BudCom Expense worksheet'!G508),"",('BudCom Expense worksheet'!G508))</f>
        <v>9</v>
      </c>
      <c r="G470" s="291">
        <f>IF(ISBLANK('BudCom Expense worksheet'!H508),"",('BudCom Expense worksheet'!H508))</f>
        <v>7000</v>
      </c>
      <c r="H470" s="274">
        <f>IF(ISBLANK('BudCom Expense worksheet'!I508),"",('BudCom Expense worksheet'!I508))</f>
        <v>6991</v>
      </c>
      <c r="I470" s="275">
        <f>IF(ISBLANK('BudCom Expense worksheet'!J508),"",('BudCom Expense worksheet'!J508))</f>
        <v>1.2857142857142856E-3</v>
      </c>
      <c r="J470" s="273">
        <f>IF(ISBLANK('BudCom Expense worksheet'!K508),"",('BudCom Expense worksheet'!K508))</f>
        <v>18400</v>
      </c>
      <c r="K470" s="273">
        <f>IF(ISBLANK('BudCom Expense worksheet'!L508),"",('BudCom Expense worksheet'!L508))</f>
        <v>18400</v>
      </c>
      <c r="L470" s="273">
        <f>IF(ISBLANK('BudCom Expense worksheet'!M508),"",('BudCom Expense worksheet'!M508))</f>
        <v>0</v>
      </c>
      <c r="M470" s="273">
        <f>IF(ISBLANK('BudCom Expense worksheet'!N508),"",('BudCom Expense worksheet'!N508))</f>
        <v>18400</v>
      </c>
      <c r="N470" s="254">
        <f>IF(ISBLANK('BudCom Expense worksheet'!O508),"",('BudCom Expense worksheet'!O508))</f>
        <v>44166</v>
      </c>
      <c r="O470" s="273">
        <f>IF(ISBLANK('BudCom Expense worksheet'!P508),"",('BudCom Expense worksheet'!P508))</f>
        <v>0</v>
      </c>
      <c r="P470" s="273">
        <f>IF(ISBLANK('BudCom Expense worksheet'!Q508),"",('BudCom Expense worksheet'!Q508))</f>
        <v>18400</v>
      </c>
    </row>
    <row r="471" spans="1:16" ht="13.5" hidden="1" thickBot="1" x14ac:dyDescent="0.3">
      <c r="A471" s="249"/>
      <c r="B471" s="249" t="s">
        <v>977</v>
      </c>
      <c r="C471" s="249"/>
      <c r="D471" s="249"/>
      <c r="E471" s="317">
        <f>IF(ISBLANK('BudCom Expense worksheet'!F509),"",('BudCom Expense worksheet'!F509))</f>
        <v>37392.18</v>
      </c>
      <c r="F471" s="318">
        <f>IF(ISBLANK('BudCom Expense worksheet'!G509),"",('BudCom Expense worksheet'!G509))</f>
        <v>1101.5</v>
      </c>
      <c r="G471" s="319">
        <f>IF(ISBLANK('BudCom Expense worksheet'!H509),"",('BudCom Expense worksheet'!H509))</f>
        <v>22000</v>
      </c>
      <c r="H471" s="292">
        <f>IF(ISBLANK('BudCom Expense worksheet'!I509),"",('BudCom Expense worksheet'!I509))</f>
        <v>20898.5</v>
      </c>
      <c r="I471" s="293">
        <f>IF(ISBLANK('BudCom Expense worksheet'!J509),"",('BudCom Expense worksheet'!J509))</f>
        <v>5.0068181818181817E-2</v>
      </c>
      <c r="J471" s="273">
        <f>IF(ISBLANK('BudCom Expense worksheet'!K509),"",('BudCom Expense worksheet'!K509))</f>
        <v>47104</v>
      </c>
      <c r="K471" s="273">
        <f>IF(ISBLANK('BudCom Expense worksheet'!L509),"",('BudCom Expense worksheet'!L509))</f>
        <v>47104</v>
      </c>
      <c r="L471" s="273">
        <f>IF(ISBLANK('BudCom Expense worksheet'!M509),"",('BudCom Expense worksheet'!M509))</f>
        <v>0</v>
      </c>
      <c r="M471" s="273">
        <f>IF(ISBLANK('BudCom Expense worksheet'!N509),"",('BudCom Expense worksheet'!N509))</f>
        <v>47104</v>
      </c>
      <c r="N471" s="254">
        <f>IF(ISBLANK('BudCom Expense worksheet'!O509),"",('BudCom Expense worksheet'!O509))</f>
        <v>44166</v>
      </c>
      <c r="O471" s="273">
        <f>IF(ISBLANK('BudCom Expense worksheet'!P509),"",('BudCom Expense worksheet'!P509))</f>
        <v>0</v>
      </c>
      <c r="P471" s="273">
        <f>IF(ISBLANK('BudCom Expense worksheet'!Q509),"",('BudCom Expense worksheet'!Q509))</f>
        <v>47104</v>
      </c>
    </row>
    <row r="472" spans="1:16" ht="14.25" thickTop="1" thickBot="1" x14ac:dyDescent="0.3">
      <c r="A472" s="249" t="s">
        <v>978</v>
      </c>
      <c r="B472" s="249"/>
      <c r="C472" s="249"/>
      <c r="D472" s="249"/>
      <c r="E472" s="271">
        <f>IF(ISBLANK('BudCom Expense worksheet'!F510),"",('BudCom Expense worksheet'!F510))</f>
        <v>436338.73</v>
      </c>
      <c r="F472" s="272">
        <f>IF(ISBLANK('BudCom Expense worksheet'!G510),"",('BudCom Expense worksheet'!G510))</f>
        <v>405565.15</v>
      </c>
      <c r="G472" s="273">
        <f>IF(ISBLANK('BudCom Expense worksheet'!H510),"",('BudCom Expense worksheet'!H510))</f>
        <v>435000</v>
      </c>
      <c r="H472" s="274">
        <f>IF(ISBLANK('BudCom Expense worksheet'!I510),"",('BudCom Expense worksheet'!I510))</f>
        <v>29434.849999999977</v>
      </c>
      <c r="I472" s="275">
        <f>IF(ISBLANK('BudCom Expense worksheet'!J510),"",('BudCom Expense worksheet'!J510))</f>
        <v>0.93233367816091961</v>
      </c>
      <c r="J472" s="297">
        <f>IF(ISBLANK('BudCom Expense worksheet'!K510),"",('BudCom Expense worksheet'!K510))</f>
        <v>474902.24</v>
      </c>
      <c r="K472" s="297">
        <f>IF(ISBLANK('BudCom Expense worksheet'!L510),"",('BudCom Expense worksheet'!L510))</f>
        <v>474903</v>
      </c>
      <c r="L472" s="297">
        <f>IF(ISBLANK('BudCom Expense worksheet'!M510),"",('BudCom Expense worksheet'!M510))</f>
        <v>-0.76000000000931323</v>
      </c>
      <c r="M472" s="297">
        <f>IF(ISBLANK('BudCom Expense worksheet'!N510),"",('BudCom Expense worksheet'!N510))</f>
        <v>474903</v>
      </c>
      <c r="N472" s="538">
        <f>IF(ISBLANK('BudCom Expense worksheet'!O510),"",('BudCom Expense worksheet'!O510))</f>
        <v>44166</v>
      </c>
      <c r="O472" s="297">
        <f>IF(ISBLANK('BudCom Expense worksheet'!P510),"",('BudCom Expense worksheet'!P510))</f>
        <v>0</v>
      </c>
      <c r="P472" s="297">
        <f>IF(ISBLANK('BudCom Expense worksheet'!Q510),"",('BudCom Expense worksheet'!Q510))</f>
        <v>474903</v>
      </c>
    </row>
    <row r="473" spans="1:16" hidden="1" x14ac:dyDescent="0.25">
      <c r="A473" s="249"/>
      <c r="B473" s="249"/>
      <c r="C473" s="249"/>
      <c r="D473" s="249"/>
      <c r="E473" s="283" t="str">
        <f>IF(ISBLANK('BudCom Expense worksheet'!F511),"",('BudCom Expense worksheet'!F511))</f>
        <v/>
      </c>
      <c r="F473" s="284" t="str">
        <f>IF(ISBLANK('BudCom Expense worksheet'!G511),"",('BudCom Expense worksheet'!G511))</f>
        <v/>
      </c>
      <c r="G473" s="273" t="str">
        <f>IF(ISBLANK('BudCom Expense worksheet'!H511),"",('BudCom Expense worksheet'!H511))</f>
        <v/>
      </c>
      <c r="H473" s="274" t="str">
        <f>IF(ISBLANK('BudCom Expense worksheet'!I511),"",('BudCom Expense worksheet'!I511))</f>
        <v/>
      </c>
      <c r="I473" s="275" t="str">
        <f>IF(ISBLANK('BudCom Expense worksheet'!J511),"",('BudCom Expense worksheet'!J511))</f>
        <v/>
      </c>
      <c r="J473" s="273" t="str">
        <f>IF(ISBLANK('BudCom Expense worksheet'!K511),"",('BudCom Expense worksheet'!K511))</f>
        <v/>
      </c>
      <c r="K473" s="273" t="str">
        <f>IF(ISBLANK('BudCom Expense worksheet'!L511),"",('BudCom Expense worksheet'!L511))</f>
        <v/>
      </c>
      <c r="L473" s="273" t="str">
        <f>IF(ISBLANK('BudCom Expense worksheet'!M511),"",('BudCom Expense worksheet'!M511))</f>
        <v/>
      </c>
      <c r="M473" s="273" t="str">
        <f>IF(ISBLANK('BudCom Expense worksheet'!N511),"",('BudCom Expense worksheet'!N511))</f>
        <v/>
      </c>
      <c r="N473" s="254" t="str">
        <f>IF(ISBLANK('BudCom Expense worksheet'!O511),"",('BudCom Expense worksheet'!O511))</f>
        <v/>
      </c>
      <c r="O473" s="273" t="str">
        <f>IF(ISBLANK('BudCom Expense worksheet'!P511),"",('BudCom Expense worksheet'!P511))</f>
        <v/>
      </c>
      <c r="P473" s="273" t="str">
        <f>IF(ISBLANK('BudCom Expense worksheet'!Q511),"",('BudCom Expense worksheet'!Q511))</f>
        <v/>
      </c>
    </row>
    <row r="474" spans="1:16" hidden="1" x14ac:dyDescent="0.25">
      <c r="A474" s="249" t="s">
        <v>979</v>
      </c>
      <c r="B474" s="249"/>
      <c r="C474" s="249"/>
      <c r="D474" s="249"/>
      <c r="E474" s="283" t="str">
        <f>IF(ISBLANK('BudCom Expense worksheet'!F512),"",('BudCom Expense worksheet'!F512))</f>
        <v/>
      </c>
      <c r="F474" s="284" t="str">
        <f>IF(ISBLANK('BudCom Expense worksheet'!G512),"",('BudCom Expense worksheet'!G512))</f>
        <v/>
      </c>
      <c r="G474" s="273" t="str">
        <f>IF(ISBLANK('BudCom Expense worksheet'!H512),"",('BudCom Expense worksheet'!H512))</f>
        <v/>
      </c>
      <c r="H474" s="274" t="str">
        <f>IF(ISBLANK('BudCom Expense worksheet'!I512),"",('BudCom Expense worksheet'!I512))</f>
        <v/>
      </c>
      <c r="I474" s="275" t="str">
        <f>IF(ISBLANK('BudCom Expense worksheet'!J512),"",('BudCom Expense worksheet'!J512))</f>
        <v/>
      </c>
      <c r="J474" s="273" t="str">
        <f>IF(ISBLANK('BudCom Expense worksheet'!K512),"",('BudCom Expense worksheet'!K512))</f>
        <v/>
      </c>
      <c r="K474" s="273" t="str">
        <f>IF(ISBLANK('BudCom Expense worksheet'!L512),"",('BudCom Expense worksheet'!L512))</f>
        <v/>
      </c>
      <c r="L474" s="273" t="str">
        <f>IF(ISBLANK('BudCom Expense worksheet'!M512),"",('BudCom Expense worksheet'!M512))</f>
        <v/>
      </c>
      <c r="M474" s="273" t="str">
        <f>IF(ISBLANK('BudCom Expense worksheet'!N512),"",('BudCom Expense worksheet'!N512))</f>
        <v/>
      </c>
      <c r="N474" s="254">
        <f>IF(ISBLANK('BudCom Expense worksheet'!O512),"",('BudCom Expense worksheet'!O512))</f>
        <v>44152</v>
      </c>
      <c r="O474" s="273" t="str">
        <f>IF(ISBLANK('BudCom Expense worksheet'!P512),"",('BudCom Expense worksheet'!P512))</f>
        <v/>
      </c>
      <c r="P474" s="273" t="str">
        <f>IF(ISBLANK('BudCom Expense worksheet'!Q512),"",('BudCom Expense worksheet'!Q512))</f>
        <v/>
      </c>
    </row>
    <row r="475" spans="1:16" hidden="1" x14ac:dyDescent="0.25">
      <c r="A475" s="249"/>
      <c r="B475" s="249" t="s">
        <v>980</v>
      </c>
      <c r="C475" s="249"/>
      <c r="D475" s="249"/>
      <c r="E475" s="283" t="str">
        <f>IF(ISBLANK('BudCom Expense worksheet'!F513),"",('BudCom Expense worksheet'!F513))</f>
        <v/>
      </c>
      <c r="F475" s="284" t="str">
        <f>IF(ISBLANK('BudCom Expense worksheet'!G513),"",('BudCom Expense worksheet'!G513))</f>
        <v/>
      </c>
      <c r="G475" s="273" t="str">
        <f>IF(ISBLANK('BudCom Expense worksheet'!H513),"",('BudCom Expense worksheet'!H513))</f>
        <v/>
      </c>
      <c r="H475" s="274" t="str">
        <f>IF(ISBLANK('BudCom Expense worksheet'!I513),"",('BudCom Expense worksheet'!I513))</f>
        <v/>
      </c>
      <c r="I475" s="275" t="str">
        <f>IF(ISBLANK('BudCom Expense worksheet'!J513),"",('BudCom Expense worksheet'!J513))</f>
        <v/>
      </c>
      <c r="J475" s="273" t="str">
        <f>IF(ISBLANK('BudCom Expense worksheet'!K513),"",('BudCom Expense worksheet'!K513))</f>
        <v/>
      </c>
      <c r="K475" s="273" t="str">
        <f>IF(ISBLANK('BudCom Expense worksheet'!L513),"",('BudCom Expense worksheet'!L513))</f>
        <v/>
      </c>
      <c r="L475" s="273" t="str">
        <f>IF(ISBLANK('BudCom Expense worksheet'!M513),"",('BudCom Expense worksheet'!M513))</f>
        <v/>
      </c>
      <c r="M475" s="273" t="str">
        <f>IF(ISBLANK('BudCom Expense worksheet'!N513),"",('BudCom Expense worksheet'!N513))</f>
        <v/>
      </c>
      <c r="N475" s="254">
        <f>IF(ISBLANK('BudCom Expense worksheet'!O513),"",('BudCom Expense worksheet'!O513))</f>
        <v>44152</v>
      </c>
      <c r="O475" s="273" t="str">
        <f>IF(ISBLANK('BudCom Expense worksheet'!P513),"",('BudCom Expense worksheet'!P513))</f>
        <v/>
      </c>
      <c r="P475" s="273" t="str">
        <f>IF(ISBLANK('BudCom Expense worksheet'!Q513),"",('BudCom Expense worksheet'!Q513))</f>
        <v/>
      </c>
    </row>
    <row r="476" spans="1:16" hidden="1" x14ac:dyDescent="0.25">
      <c r="A476" s="249"/>
      <c r="B476" s="249"/>
      <c r="C476" s="281" t="s">
        <v>981</v>
      </c>
      <c r="D476" s="298"/>
      <c r="E476" s="283">
        <f>IF(ISBLANK('BudCom Expense worksheet'!F514),"",('BudCom Expense worksheet'!F514))</f>
        <v>649.65</v>
      </c>
      <c r="F476" s="284">
        <f>IF(ISBLANK('BudCom Expense worksheet'!G514),"",('BudCom Expense worksheet'!G514))</f>
        <v>658.56</v>
      </c>
      <c r="G476" s="273">
        <f>IF(ISBLANK('BudCom Expense worksheet'!H514),"",('BudCom Expense worksheet'!H514))</f>
        <v>659</v>
      </c>
      <c r="H476" s="274">
        <f>IF(ISBLANK('BudCom Expense worksheet'!I514),"",('BudCom Expense worksheet'!I514))</f>
        <v>0.44000000000005457</v>
      </c>
      <c r="I476" s="275">
        <f>IF(ISBLANK('BudCom Expense worksheet'!J514),"",('BudCom Expense worksheet'!J514))</f>
        <v>0.99933232169954467</v>
      </c>
      <c r="J476" s="273">
        <f>IF(ISBLANK('BudCom Expense worksheet'!K514),"",('BudCom Expense worksheet'!K514))</f>
        <v>659</v>
      </c>
      <c r="K476" s="273">
        <f>IF(ISBLANK('BudCom Expense worksheet'!L514),"",('BudCom Expense worksheet'!L514))</f>
        <v>659</v>
      </c>
      <c r="L476" s="273">
        <f>IF(ISBLANK('BudCom Expense worksheet'!M514),"",('BudCom Expense worksheet'!M514))</f>
        <v>0</v>
      </c>
      <c r="M476" s="273">
        <f>IF(ISBLANK('BudCom Expense worksheet'!N514),"",('BudCom Expense worksheet'!N514))</f>
        <v>672</v>
      </c>
      <c r="N476" s="254">
        <f>IF(ISBLANK('BudCom Expense worksheet'!O514),"",('BudCom Expense worksheet'!O514))</f>
        <v>44152</v>
      </c>
      <c r="O476" s="273">
        <f>IF(ISBLANK('BudCom Expense worksheet'!P514),"",('BudCom Expense worksheet'!P514))</f>
        <v>-13</v>
      </c>
      <c r="P476" s="273">
        <f>IF(ISBLANK('BudCom Expense worksheet'!Q514),"",('BudCom Expense worksheet'!Q514))</f>
        <v>672</v>
      </c>
    </row>
    <row r="477" spans="1:16" hidden="1" x14ac:dyDescent="0.25">
      <c r="A477" s="249"/>
      <c r="B477" s="249"/>
      <c r="C477" s="281" t="s">
        <v>982</v>
      </c>
      <c r="D477" s="249"/>
      <c r="E477" s="283" t="str">
        <f>IF(ISBLANK('BudCom Expense worksheet'!F516),"",('BudCom Expense worksheet'!F516))</f>
        <v/>
      </c>
      <c r="F477" s="284">
        <f>IF(ISBLANK('BudCom Expense worksheet'!G516),"",('BudCom Expense worksheet'!G516))</f>
        <v>0</v>
      </c>
      <c r="G477" s="273">
        <f>IF(ISBLANK('BudCom Expense worksheet'!H516),"",('BudCom Expense worksheet'!H516))</f>
        <v>0</v>
      </c>
      <c r="H477" s="274">
        <f>IF(ISBLANK('BudCom Expense worksheet'!I516),"",('BudCom Expense worksheet'!I516))</f>
        <v>0</v>
      </c>
      <c r="I477" s="275" t="str">
        <f>IF(ISBLANK('BudCom Expense worksheet'!J516),"",('BudCom Expense worksheet'!J516))</f>
        <v>---</v>
      </c>
      <c r="J477" s="273">
        <f>IF(ISBLANK('BudCom Expense worksheet'!K516),"",('BudCom Expense worksheet'!K516))</f>
        <v>0</v>
      </c>
      <c r="K477" s="273">
        <f>IF(ISBLANK('BudCom Expense worksheet'!L516),"",('BudCom Expense worksheet'!L516))</f>
        <v>0</v>
      </c>
      <c r="L477" s="273">
        <f>IF(ISBLANK('BudCom Expense worksheet'!M516),"",('BudCom Expense worksheet'!M516))</f>
        <v>0</v>
      </c>
      <c r="M477" s="273">
        <f>IF(ISBLANK('BudCom Expense worksheet'!N516),"",('BudCom Expense worksheet'!N516))</f>
        <v>0</v>
      </c>
      <c r="N477" s="254">
        <f>IF(ISBLANK('BudCom Expense worksheet'!O516),"",('BudCom Expense worksheet'!O516))</f>
        <v>44152</v>
      </c>
      <c r="O477" s="273">
        <f>IF(ISBLANK('BudCom Expense worksheet'!P516),"",('BudCom Expense worksheet'!P516))</f>
        <v>0</v>
      </c>
      <c r="P477" s="273">
        <f>IF(ISBLANK('BudCom Expense worksheet'!Q516),"",('BudCom Expense worksheet'!Q516))</f>
        <v>0</v>
      </c>
    </row>
    <row r="478" spans="1:16" hidden="1" x14ac:dyDescent="0.25">
      <c r="A478" s="249"/>
      <c r="B478" s="249"/>
      <c r="C478" s="281" t="s">
        <v>1179</v>
      </c>
      <c r="D478" s="249"/>
      <c r="E478" s="283">
        <f>IF(ISBLANK('BudCom Expense worksheet'!F517),"",('BudCom Expense worksheet'!F517))</f>
        <v>0</v>
      </c>
      <c r="F478" s="284">
        <f>IF(ISBLANK('BudCom Expense worksheet'!G517),"",('BudCom Expense worksheet'!G517))</f>
        <v>0</v>
      </c>
      <c r="G478" s="273">
        <f>IF(ISBLANK('BudCom Expense worksheet'!H517),"",('BudCom Expense worksheet'!H517))</f>
        <v>35</v>
      </c>
      <c r="H478" s="274">
        <f>IF(ISBLANK('BudCom Expense worksheet'!I517),"",('BudCom Expense worksheet'!I517))</f>
        <v>35</v>
      </c>
      <c r="I478" s="275">
        <f>IF(ISBLANK('BudCom Expense worksheet'!J517),"",('BudCom Expense worksheet'!J517))</f>
        <v>0</v>
      </c>
      <c r="J478" s="273">
        <f>IF(ISBLANK('BudCom Expense worksheet'!K517),"",('BudCom Expense worksheet'!K517))</f>
        <v>0</v>
      </c>
      <c r="K478" s="273">
        <f>IF(ISBLANK('BudCom Expense worksheet'!L517),"",('BudCom Expense worksheet'!L517))</f>
        <v>0</v>
      </c>
      <c r="L478" s="273">
        <f>IF(ISBLANK('BudCom Expense worksheet'!M517),"",('BudCom Expense worksheet'!M517))</f>
        <v>0</v>
      </c>
      <c r="M478" s="273">
        <f>IF(ISBLANK('BudCom Expense worksheet'!N517),"",('BudCom Expense worksheet'!N517))</f>
        <v>0</v>
      </c>
      <c r="N478" s="254">
        <f>IF(ISBLANK('BudCom Expense worksheet'!O517),"",('BudCom Expense worksheet'!O517))</f>
        <v>44152</v>
      </c>
      <c r="O478" s="273">
        <f>IF(ISBLANK('BudCom Expense worksheet'!P517),"",('BudCom Expense worksheet'!P517))</f>
        <v>0</v>
      </c>
      <c r="P478" s="273">
        <f>IF(ISBLANK('BudCom Expense worksheet'!Q517),"",('BudCom Expense worksheet'!Q517))</f>
        <v>0</v>
      </c>
    </row>
    <row r="479" spans="1:16" hidden="1" x14ac:dyDescent="0.25">
      <c r="A479" s="249"/>
      <c r="B479" s="249"/>
      <c r="C479" s="281" t="s">
        <v>983</v>
      </c>
      <c r="D479" s="249"/>
      <c r="E479" s="283">
        <f>IF(ISBLANK('BudCom Expense worksheet'!F518),"",('BudCom Expense worksheet'!F518))</f>
        <v>0</v>
      </c>
      <c r="F479" s="284">
        <f>IF(ISBLANK('BudCom Expense worksheet'!G518),"",('BudCom Expense worksheet'!G518))</f>
        <v>0</v>
      </c>
      <c r="G479" s="273">
        <f>IF(ISBLANK('BudCom Expense worksheet'!H518),"",('BudCom Expense worksheet'!H518))</f>
        <v>30</v>
      </c>
      <c r="H479" s="274">
        <f>IF(ISBLANK('BudCom Expense worksheet'!I518),"",('BudCom Expense worksheet'!I518))</f>
        <v>30</v>
      </c>
      <c r="I479" s="275">
        <f>IF(ISBLANK('BudCom Expense worksheet'!J518),"",('BudCom Expense worksheet'!J518))</f>
        <v>0</v>
      </c>
      <c r="J479" s="273">
        <f>IF(ISBLANK('BudCom Expense worksheet'!K518),"",('BudCom Expense worksheet'!K518))</f>
        <v>30</v>
      </c>
      <c r="K479" s="273">
        <f>IF(ISBLANK('BudCom Expense worksheet'!L518),"",('BudCom Expense worksheet'!L518))</f>
        <v>30</v>
      </c>
      <c r="L479" s="273">
        <f>IF(ISBLANK('BudCom Expense worksheet'!M518),"",('BudCom Expense worksheet'!M518))</f>
        <v>0</v>
      </c>
      <c r="M479" s="273">
        <f>IF(ISBLANK('BudCom Expense worksheet'!N518),"",('BudCom Expense worksheet'!N518))</f>
        <v>30</v>
      </c>
      <c r="N479" s="254">
        <f>IF(ISBLANK('BudCom Expense worksheet'!O518),"",('BudCom Expense worksheet'!O518))</f>
        <v>44152</v>
      </c>
      <c r="O479" s="273">
        <f>IF(ISBLANK('BudCom Expense worksheet'!P518),"",('BudCom Expense worksheet'!P518))</f>
        <v>0</v>
      </c>
      <c r="P479" s="273">
        <f>IF(ISBLANK('BudCom Expense worksheet'!Q518),"",('BudCom Expense worksheet'!Q518))</f>
        <v>30</v>
      </c>
    </row>
    <row r="480" spans="1:16" hidden="1" x14ac:dyDescent="0.25">
      <c r="A480" s="249"/>
      <c r="B480" s="249"/>
      <c r="C480" s="281" t="s">
        <v>984</v>
      </c>
      <c r="D480" s="249"/>
      <c r="E480" s="283">
        <f>IF(ISBLANK('BudCom Expense worksheet'!F519),"",('BudCom Expense worksheet'!F519))</f>
        <v>0</v>
      </c>
      <c r="F480" s="284">
        <f>IF(ISBLANK('BudCom Expense worksheet'!G519),"",('BudCom Expense worksheet'!G519))</f>
        <v>0</v>
      </c>
      <c r="G480" s="273">
        <f>IF(ISBLANK('BudCom Expense worksheet'!H519),"",('BudCom Expense worksheet'!H519))</f>
        <v>90</v>
      </c>
      <c r="H480" s="274">
        <f>IF(ISBLANK('BudCom Expense worksheet'!I519),"",('BudCom Expense worksheet'!I519))</f>
        <v>90</v>
      </c>
      <c r="I480" s="275">
        <f>IF(ISBLANK('BudCom Expense worksheet'!J519),"",('BudCom Expense worksheet'!J519))</f>
        <v>0</v>
      </c>
      <c r="J480" s="273">
        <f>IF(ISBLANK('BudCom Expense worksheet'!K519),"",('BudCom Expense worksheet'!K519))</f>
        <v>90</v>
      </c>
      <c r="K480" s="273">
        <f>IF(ISBLANK('BudCom Expense worksheet'!L519),"",('BudCom Expense worksheet'!L519))</f>
        <v>90</v>
      </c>
      <c r="L480" s="273">
        <f>IF(ISBLANK('BudCom Expense worksheet'!M519),"",('BudCom Expense worksheet'!M519))</f>
        <v>0</v>
      </c>
      <c r="M480" s="273">
        <f>IF(ISBLANK('BudCom Expense worksheet'!N519),"",('BudCom Expense worksheet'!N519))</f>
        <v>90</v>
      </c>
      <c r="N480" s="254">
        <f>IF(ISBLANK('BudCom Expense worksheet'!O519),"",('BudCom Expense worksheet'!O519))</f>
        <v>44152</v>
      </c>
      <c r="O480" s="273">
        <f>IF(ISBLANK('BudCom Expense worksheet'!P519),"",('BudCom Expense worksheet'!P519))</f>
        <v>0</v>
      </c>
      <c r="P480" s="273">
        <f>IF(ISBLANK('BudCom Expense worksheet'!Q519),"",('BudCom Expense worksheet'!Q519))</f>
        <v>90</v>
      </c>
    </row>
    <row r="481" spans="1:16" hidden="1" x14ac:dyDescent="0.25">
      <c r="A481" s="249"/>
      <c r="B481" s="249"/>
      <c r="C481" s="281" t="s">
        <v>985</v>
      </c>
      <c r="D481" s="249"/>
      <c r="E481" s="289">
        <f>IF(ISBLANK('BudCom Expense worksheet'!F520),"",('BudCom Expense worksheet'!F520))</f>
        <v>0</v>
      </c>
      <c r="F481" s="290">
        <f>IF(ISBLANK('BudCom Expense worksheet'!G520),"",('BudCom Expense worksheet'!G520))</f>
        <v>0</v>
      </c>
      <c r="G481" s="291">
        <f>IF(ISBLANK('BudCom Expense worksheet'!H520),"",('BudCom Expense worksheet'!H520))</f>
        <v>30</v>
      </c>
      <c r="H481" s="287">
        <f>IF(ISBLANK('BudCom Expense worksheet'!I520),"",('BudCom Expense worksheet'!I520))</f>
        <v>30</v>
      </c>
      <c r="I481" s="288">
        <f>IF(ISBLANK('BudCom Expense worksheet'!J520),"",('BudCom Expense worksheet'!J520))</f>
        <v>0</v>
      </c>
      <c r="J481" s="273">
        <f>IF(ISBLANK('BudCom Expense worksheet'!K520),"",('BudCom Expense worksheet'!K520))</f>
        <v>30</v>
      </c>
      <c r="K481" s="273">
        <f>IF(ISBLANK('BudCom Expense worksheet'!L520),"",('BudCom Expense worksheet'!L520))</f>
        <v>30</v>
      </c>
      <c r="L481" s="273">
        <f>IF(ISBLANK('BudCom Expense worksheet'!M520),"",('BudCom Expense worksheet'!M520))</f>
        <v>0</v>
      </c>
      <c r="M481" s="273">
        <f>IF(ISBLANK('BudCom Expense worksheet'!N520),"",('BudCom Expense worksheet'!N520))</f>
        <v>30</v>
      </c>
      <c r="N481" s="254">
        <f>IF(ISBLANK('BudCom Expense worksheet'!O520),"",('BudCom Expense worksheet'!O520))</f>
        <v>44152</v>
      </c>
      <c r="O481" s="273">
        <f>IF(ISBLANK('BudCom Expense worksheet'!P520),"",('BudCom Expense worksheet'!P520))</f>
        <v>0</v>
      </c>
      <c r="P481" s="273">
        <f>IF(ISBLANK('BudCom Expense worksheet'!Q520),"",('BudCom Expense worksheet'!Q520))</f>
        <v>30</v>
      </c>
    </row>
    <row r="482" spans="1:16" hidden="1" x14ac:dyDescent="0.25">
      <c r="A482" s="249"/>
      <c r="B482" s="249" t="s">
        <v>986</v>
      </c>
      <c r="C482" s="249"/>
      <c r="D482" s="249"/>
      <c r="E482" s="263">
        <f>IF(ISBLANK('BudCom Expense worksheet'!F521),"",('BudCom Expense worksheet'!F521))</f>
        <v>649.65</v>
      </c>
      <c r="F482" s="264">
        <f>IF(ISBLANK('BudCom Expense worksheet'!G521),"",('BudCom Expense worksheet'!G521))</f>
        <v>658.56</v>
      </c>
      <c r="G482" s="265">
        <f>IF(ISBLANK('BudCom Expense worksheet'!H521),"",('BudCom Expense worksheet'!H521))</f>
        <v>844</v>
      </c>
      <c r="H482" s="266">
        <f>IF(ISBLANK('BudCom Expense worksheet'!I521),"",('BudCom Expense worksheet'!I521))</f>
        <v>185.44000000000005</v>
      </c>
      <c r="I482" s="267">
        <f>IF(ISBLANK('BudCom Expense worksheet'!J521),"",('BudCom Expense worksheet'!J521))</f>
        <v>0.78028436018957337</v>
      </c>
      <c r="J482" s="273">
        <f>IF(ISBLANK('BudCom Expense worksheet'!K521),"",('BudCom Expense worksheet'!K521))</f>
        <v>809</v>
      </c>
      <c r="K482" s="273">
        <f>IF(ISBLANK('BudCom Expense worksheet'!L521),"",('BudCom Expense worksheet'!L521))</f>
        <v>809</v>
      </c>
      <c r="L482" s="273">
        <f>IF(ISBLANK('BudCom Expense worksheet'!M521),"",('BudCom Expense worksheet'!M521))</f>
        <v>0</v>
      </c>
      <c r="M482" s="273">
        <f>IF(ISBLANK('BudCom Expense worksheet'!N521),"",('BudCom Expense worksheet'!N521))</f>
        <v>822</v>
      </c>
      <c r="N482" s="254">
        <f>IF(ISBLANK('BudCom Expense worksheet'!O521),"",('BudCom Expense worksheet'!O521))</f>
        <v>44152</v>
      </c>
      <c r="O482" s="273">
        <f>IF(ISBLANK('BudCom Expense worksheet'!P521),"",('BudCom Expense worksheet'!P521))</f>
        <v>-13</v>
      </c>
      <c r="P482" s="273">
        <f>IF(ISBLANK('BudCom Expense worksheet'!Q521),"",('BudCom Expense worksheet'!Q521))</f>
        <v>822</v>
      </c>
    </row>
    <row r="483" spans="1:16" hidden="1" x14ac:dyDescent="0.25">
      <c r="A483" s="249"/>
      <c r="B483" s="249" t="s">
        <v>987</v>
      </c>
      <c r="C483" s="249"/>
      <c r="D483" s="249"/>
      <c r="E483" s="278" t="str">
        <f>IF(ISBLANK('BudCom Expense worksheet'!F522),"",('BudCom Expense worksheet'!F522))</f>
        <v/>
      </c>
      <c r="F483" s="279" t="str">
        <f>IF(ISBLANK('BudCom Expense worksheet'!G522),"",('BudCom Expense worksheet'!G522))</f>
        <v/>
      </c>
      <c r="G483" s="273" t="str">
        <f>IF(ISBLANK('BudCom Expense worksheet'!H522),"",('BudCom Expense worksheet'!H522))</f>
        <v/>
      </c>
      <c r="H483" s="274" t="str">
        <f>IF(ISBLANK('BudCom Expense worksheet'!I522),"",('BudCom Expense worksheet'!I522))</f>
        <v/>
      </c>
      <c r="I483" s="275" t="str">
        <f>IF(ISBLANK('BudCom Expense worksheet'!J522),"",('BudCom Expense worksheet'!J522))</f>
        <v/>
      </c>
      <c r="J483" s="273" t="str">
        <f>IF(ISBLANK('BudCom Expense worksheet'!K522),"",('BudCom Expense worksheet'!K522))</f>
        <v/>
      </c>
      <c r="K483" s="273" t="str">
        <f>IF(ISBLANK('BudCom Expense worksheet'!L522),"",('BudCom Expense worksheet'!L522))</f>
        <v/>
      </c>
      <c r="L483" s="273" t="str">
        <f>IF(ISBLANK('BudCom Expense worksheet'!M522),"",('BudCom Expense worksheet'!M522))</f>
        <v/>
      </c>
      <c r="M483" s="273" t="str">
        <f>IF(ISBLANK('BudCom Expense worksheet'!N522),"",('BudCom Expense worksheet'!N522))</f>
        <v/>
      </c>
      <c r="N483" s="254">
        <f>IF(ISBLANK('BudCom Expense worksheet'!O522),"",('BudCom Expense worksheet'!O522))</f>
        <v>44152</v>
      </c>
      <c r="O483" s="273" t="str">
        <f>IF(ISBLANK('BudCom Expense worksheet'!P522),"",('BudCom Expense worksheet'!P522))</f>
        <v/>
      </c>
      <c r="P483" s="273" t="str">
        <f>IF(ISBLANK('BudCom Expense worksheet'!Q522),"",('BudCom Expense worksheet'!Q522))</f>
        <v/>
      </c>
    </row>
    <row r="484" spans="1:16" hidden="1" x14ac:dyDescent="0.25">
      <c r="A484" s="249"/>
      <c r="B484" s="249"/>
      <c r="C484" s="281" t="s">
        <v>988</v>
      </c>
      <c r="D484" s="249"/>
      <c r="E484" s="289">
        <f>IF(ISBLANK('BudCom Expense worksheet'!F523),"",('BudCom Expense worksheet'!F523))</f>
        <v>80</v>
      </c>
      <c r="F484" s="290">
        <f>IF(ISBLANK('BudCom Expense worksheet'!G523),"",('BudCom Expense worksheet'!G523))</f>
        <v>0</v>
      </c>
      <c r="G484" s="291">
        <f>IF(ISBLANK('BudCom Expense worksheet'!H523),"",('BudCom Expense worksheet'!H523))</f>
        <v>120</v>
      </c>
      <c r="H484" s="287">
        <f>IF(ISBLANK('BudCom Expense worksheet'!I523),"",('BudCom Expense worksheet'!I523))</f>
        <v>120</v>
      </c>
      <c r="I484" s="288">
        <f>IF(ISBLANK('BudCom Expense worksheet'!J523),"",('BudCom Expense worksheet'!J523))</f>
        <v>0</v>
      </c>
      <c r="J484" s="273">
        <f>IF(ISBLANK('BudCom Expense worksheet'!K523),"",('BudCom Expense worksheet'!K523))</f>
        <v>120</v>
      </c>
      <c r="K484" s="273">
        <f>IF(ISBLANK('BudCom Expense worksheet'!L523),"",('BudCom Expense worksheet'!L523))</f>
        <v>120</v>
      </c>
      <c r="L484" s="273">
        <f>IF(ISBLANK('BudCom Expense worksheet'!M523),"",('BudCom Expense worksheet'!M523))</f>
        <v>0</v>
      </c>
      <c r="M484" s="273">
        <f>IF(ISBLANK('BudCom Expense worksheet'!N523),"",('BudCom Expense worksheet'!N523))</f>
        <v>120</v>
      </c>
      <c r="N484" s="254">
        <f>IF(ISBLANK('BudCom Expense worksheet'!O523),"",('BudCom Expense worksheet'!O523))</f>
        <v>44152</v>
      </c>
      <c r="O484" s="273">
        <f>IF(ISBLANK('BudCom Expense worksheet'!P523),"",('BudCom Expense worksheet'!P523))</f>
        <v>0</v>
      </c>
      <c r="P484" s="273">
        <f>IF(ISBLANK('BudCom Expense worksheet'!Q523),"",('BudCom Expense worksheet'!Q523))</f>
        <v>120</v>
      </c>
    </row>
    <row r="485" spans="1:16" hidden="1" x14ac:dyDescent="0.25">
      <c r="A485" s="249"/>
      <c r="B485" s="249" t="s">
        <v>989</v>
      </c>
      <c r="C485" s="249"/>
      <c r="D485" s="249"/>
      <c r="E485" s="305">
        <f>IF(ISBLANK('BudCom Expense worksheet'!F524),"",('BudCom Expense worksheet'!F524))</f>
        <v>80</v>
      </c>
      <c r="F485" s="265">
        <f>IF(ISBLANK('BudCom Expense worksheet'!G524),"",('BudCom Expense worksheet'!G524))</f>
        <v>0</v>
      </c>
      <c r="G485" s="265">
        <f>IF(ISBLANK('BudCom Expense worksheet'!H524),"",('BudCom Expense worksheet'!H524))</f>
        <v>120</v>
      </c>
      <c r="H485" s="266">
        <f>IF(ISBLANK('BudCom Expense worksheet'!I524),"",('BudCom Expense worksheet'!I524))</f>
        <v>120</v>
      </c>
      <c r="I485" s="267">
        <f>IF(ISBLANK('BudCom Expense worksheet'!J524),"",('BudCom Expense worksheet'!J524))</f>
        <v>0</v>
      </c>
      <c r="J485" s="273">
        <f>IF(ISBLANK('BudCom Expense worksheet'!K524),"",('BudCom Expense worksheet'!K524))</f>
        <v>120</v>
      </c>
      <c r="K485" s="273">
        <f>IF(ISBLANK('BudCom Expense worksheet'!L524),"",('BudCom Expense worksheet'!L524))</f>
        <v>120</v>
      </c>
      <c r="L485" s="273">
        <f>IF(ISBLANK('BudCom Expense worksheet'!M524),"",('BudCom Expense worksheet'!M524))</f>
        <v>0</v>
      </c>
      <c r="M485" s="273">
        <f>IF(ISBLANK('BudCom Expense worksheet'!N524),"",('BudCom Expense worksheet'!N524))</f>
        <v>120</v>
      </c>
      <c r="N485" s="254">
        <f>IF(ISBLANK('BudCom Expense worksheet'!O524),"",('BudCom Expense worksheet'!O524))</f>
        <v>44152</v>
      </c>
      <c r="O485" s="273">
        <f>IF(ISBLANK('BudCom Expense worksheet'!P524),"",('BudCom Expense worksheet'!P524))</f>
        <v>0</v>
      </c>
      <c r="P485" s="273">
        <f>IF(ISBLANK('BudCom Expense worksheet'!Q524),"",('BudCom Expense worksheet'!Q524))</f>
        <v>120</v>
      </c>
    </row>
    <row r="486" spans="1:16" hidden="1" x14ac:dyDescent="0.25">
      <c r="A486" s="249"/>
      <c r="B486" s="249" t="s">
        <v>990</v>
      </c>
      <c r="C486" s="249"/>
      <c r="D486" s="249"/>
      <c r="E486" s="283" t="str">
        <f>IF(ISBLANK('BudCom Expense worksheet'!F525),"",('BudCom Expense worksheet'!F525))</f>
        <v/>
      </c>
      <c r="F486" s="284" t="str">
        <f>IF(ISBLANK('BudCom Expense worksheet'!G525),"",('BudCom Expense worksheet'!G525))</f>
        <v/>
      </c>
      <c r="G486" s="273" t="str">
        <f>IF(ISBLANK('BudCom Expense worksheet'!H525),"",('BudCom Expense worksheet'!H525))</f>
        <v/>
      </c>
      <c r="H486" s="274" t="str">
        <f>IF(ISBLANK('BudCom Expense worksheet'!I525),"",('BudCom Expense worksheet'!I525))</f>
        <v/>
      </c>
      <c r="I486" s="275" t="str">
        <f>IF(ISBLANK('BudCom Expense worksheet'!J525),"",('BudCom Expense worksheet'!J525))</f>
        <v/>
      </c>
      <c r="J486" s="273" t="str">
        <f>IF(ISBLANK('BudCom Expense worksheet'!K525),"",('BudCom Expense worksheet'!K525))</f>
        <v/>
      </c>
      <c r="K486" s="273" t="str">
        <f>IF(ISBLANK('BudCom Expense worksheet'!L525),"",('BudCom Expense worksheet'!L525))</f>
        <v/>
      </c>
      <c r="L486" s="273" t="str">
        <f>IF(ISBLANK('BudCom Expense worksheet'!M525),"",('BudCom Expense worksheet'!M525))</f>
        <v/>
      </c>
      <c r="M486" s="273" t="str">
        <f>IF(ISBLANK('BudCom Expense worksheet'!N525),"",('BudCom Expense worksheet'!N525))</f>
        <v/>
      </c>
      <c r="N486" s="254">
        <f>IF(ISBLANK('BudCom Expense worksheet'!O525),"",('BudCom Expense worksheet'!O525))</f>
        <v>44152</v>
      </c>
      <c r="O486" s="273" t="str">
        <f>IF(ISBLANK('BudCom Expense worksheet'!P525),"",('BudCom Expense worksheet'!P525))</f>
        <v/>
      </c>
      <c r="P486" s="273" t="str">
        <f>IF(ISBLANK('BudCom Expense worksheet'!Q525),"",('BudCom Expense worksheet'!Q525))</f>
        <v/>
      </c>
    </row>
    <row r="487" spans="1:16" hidden="1" x14ac:dyDescent="0.25">
      <c r="A487" s="249"/>
      <c r="B487" s="249"/>
      <c r="C487" s="281" t="s">
        <v>991</v>
      </c>
      <c r="D487" s="249"/>
      <c r="E487" s="283">
        <f>IF(ISBLANK('BudCom Expense worksheet'!F526),"",('BudCom Expense worksheet'!F526))</f>
        <v>4250</v>
      </c>
      <c r="F487" s="284">
        <f>IF(ISBLANK('BudCom Expense worksheet'!G526),"",('BudCom Expense worksheet'!G526))</f>
        <v>5000</v>
      </c>
      <c r="G487" s="273">
        <f>IF(ISBLANK('BudCom Expense worksheet'!H526),"",('BudCom Expense worksheet'!H526))</f>
        <v>5000</v>
      </c>
      <c r="H487" s="274">
        <f>IF(ISBLANK('BudCom Expense worksheet'!I526),"",('BudCom Expense worksheet'!I526))</f>
        <v>0</v>
      </c>
      <c r="I487" s="275">
        <f>IF(ISBLANK('BudCom Expense worksheet'!J526),"",('BudCom Expense worksheet'!J526))</f>
        <v>1</v>
      </c>
      <c r="J487" s="273">
        <f>IF(ISBLANK('BudCom Expense worksheet'!K526),"",('BudCom Expense worksheet'!K526))</f>
        <v>5000</v>
      </c>
      <c r="K487" s="273">
        <f>IF(ISBLANK('BudCom Expense worksheet'!L526),"",('BudCom Expense worksheet'!L526))</f>
        <v>5000</v>
      </c>
      <c r="L487" s="273">
        <f>IF(ISBLANK('BudCom Expense worksheet'!M526),"",('BudCom Expense worksheet'!M526))</f>
        <v>0</v>
      </c>
      <c r="M487" s="273">
        <f>IF(ISBLANK('BudCom Expense worksheet'!N526),"",('BudCom Expense worksheet'!N526))</f>
        <v>5000</v>
      </c>
      <c r="N487" s="254">
        <f>IF(ISBLANK('BudCom Expense worksheet'!O526),"",('BudCom Expense worksheet'!O526))</f>
        <v>44152</v>
      </c>
      <c r="O487" s="273">
        <f>IF(ISBLANK('BudCom Expense worksheet'!P526),"",('BudCom Expense worksheet'!P526))</f>
        <v>0</v>
      </c>
      <c r="P487" s="273">
        <f>IF(ISBLANK('BudCom Expense worksheet'!Q526),"",('BudCom Expense worksheet'!Q526))</f>
        <v>5000</v>
      </c>
    </row>
    <row r="488" spans="1:16" hidden="1" x14ac:dyDescent="0.25">
      <c r="A488" s="249"/>
      <c r="B488" s="249"/>
      <c r="C488" s="281" t="s">
        <v>992</v>
      </c>
      <c r="D488" s="249"/>
      <c r="E488" s="283" t="str">
        <f>IF(ISBLANK('BudCom Expense worksheet'!F527),"",('BudCom Expense worksheet'!F527))</f>
        <v/>
      </c>
      <c r="F488" s="284">
        <f>IF(ISBLANK('BudCom Expense worksheet'!G527),"",('BudCom Expense worksheet'!G527))</f>
        <v>0</v>
      </c>
      <c r="G488" s="273">
        <f>IF(ISBLANK('BudCom Expense worksheet'!H527),"",('BudCom Expense worksheet'!H527))</f>
        <v>0</v>
      </c>
      <c r="H488" s="274">
        <f>IF(ISBLANK('BudCom Expense worksheet'!I527),"",('BudCom Expense worksheet'!I527))</f>
        <v>0</v>
      </c>
      <c r="I488" s="275" t="str">
        <f>IF(ISBLANK('BudCom Expense worksheet'!J527),"",('BudCom Expense worksheet'!J527))</f>
        <v>---</v>
      </c>
      <c r="J488" s="273">
        <f>IF(ISBLANK('BudCom Expense worksheet'!K527),"",('BudCom Expense worksheet'!K527))</f>
        <v>0</v>
      </c>
      <c r="K488" s="273">
        <f>IF(ISBLANK('BudCom Expense worksheet'!L527),"",('BudCom Expense worksheet'!L527))</f>
        <v>0</v>
      </c>
      <c r="L488" s="273">
        <f>IF(ISBLANK('BudCom Expense worksheet'!M527),"",('BudCom Expense worksheet'!M527))</f>
        <v>0</v>
      </c>
      <c r="M488" s="273">
        <f>IF(ISBLANK('BudCom Expense worksheet'!N527),"",('BudCom Expense worksheet'!N527))</f>
        <v>0</v>
      </c>
      <c r="N488" s="254">
        <f>IF(ISBLANK('BudCom Expense worksheet'!O527),"",('BudCom Expense worksheet'!O527))</f>
        <v>44152</v>
      </c>
      <c r="O488" s="273">
        <f>IF(ISBLANK('BudCom Expense worksheet'!P527),"",('BudCom Expense worksheet'!P527))</f>
        <v>0</v>
      </c>
      <c r="P488" s="273">
        <f>IF(ISBLANK('BudCom Expense worksheet'!Q527),"",('BudCom Expense worksheet'!Q527))</f>
        <v>0</v>
      </c>
    </row>
    <row r="489" spans="1:16" hidden="1" x14ac:dyDescent="0.25">
      <c r="A489" s="249"/>
      <c r="B489" s="249"/>
      <c r="C489" s="281" t="s">
        <v>993</v>
      </c>
      <c r="D489" s="249"/>
      <c r="E489" s="283">
        <f>IF(ISBLANK('BudCom Expense worksheet'!F528),"",('BudCom Expense worksheet'!F528))</f>
        <v>22400</v>
      </c>
      <c r="F489" s="284">
        <f>IF(ISBLANK('BudCom Expense worksheet'!G528),"",('BudCom Expense worksheet'!G528))</f>
        <v>22000</v>
      </c>
      <c r="G489" s="273">
        <f>IF(ISBLANK('BudCom Expense worksheet'!H528),"",('BudCom Expense worksheet'!H528))</f>
        <v>22000</v>
      </c>
      <c r="H489" s="274">
        <f>IF(ISBLANK('BudCom Expense worksheet'!I528),"",('BudCom Expense worksheet'!I528))</f>
        <v>0</v>
      </c>
      <c r="I489" s="275">
        <f>IF(ISBLANK('BudCom Expense worksheet'!J528),"",('BudCom Expense worksheet'!J528))</f>
        <v>1</v>
      </c>
      <c r="J489" s="273">
        <f>IF(ISBLANK('BudCom Expense worksheet'!K528),"",('BudCom Expense worksheet'!K528))</f>
        <v>22000</v>
      </c>
      <c r="K489" s="273">
        <f>IF(ISBLANK('BudCom Expense worksheet'!L528),"",('BudCom Expense worksheet'!L528))</f>
        <v>22000</v>
      </c>
      <c r="L489" s="273">
        <f>IF(ISBLANK('BudCom Expense worksheet'!M528),"",('BudCom Expense worksheet'!M528))</f>
        <v>0</v>
      </c>
      <c r="M489" s="273">
        <f>IF(ISBLANK('BudCom Expense worksheet'!N528),"",('BudCom Expense worksheet'!N528))</f>
        <v>22000</v>
      </c>
      <c r="N489" s="254">
        <f>IF(ISBLANK('BudCom Expense worksheet'!O528),"",('BudCom Expense worksheet'!O528))</f>
        <v>44152</v>
      </c>
      <c r="O489" s="273">
        <f>IF(ISBLANK('BudCom Expense worksheet'!P528),"",('BudCom Expense worksheet'!P528))</f>
        <v>0</v>
      </c>
      <c r="P489" s="273">
        <f>IF(ISBLANK('BudCom Expense worksheet'!Q528),"",('BudCom Expense worksheet'!Q528))</f>
        <v>22000</v>
      </c>
    </row>
    <row r="490" spans="1:16" hidden="1" x14ac:dyDescent="0.25">
      <c r="A490" s="249"/>
      <c r="B490" s="249"/>
      <c r="C490" s="281" t="s">
        <v>1262</v>
      </c>
      <c r="D490" s="249"/>
      <c r="E490" s="301" t="str">
        <f>IF(ISBLANK('BudCom Expense worksheet'!F529),"",('BudCom Expense worksheet'!F529))</f>
        <v/>
      </c>
      <c r="F490" s="302">
        <f>IF(ISBLANK('BudCom Expense worksheet'!G529),"",('BudCom Expense worksheet'!G529))</f>
        <v>0</v>
      </c>
      <c r="G490" s="291" t="str">
        <f>IF(ISBLANK('BudCom Expense worksheet'!H529),"",('BudCom Expense worksheet'!H529))</f>
        <v/>
      </c>
      <c r="H490" s="274" t="str">
        <f>IF(ISBLANK('BudCom Expense worksheet'!I529),"",('BudCom Expense worksheet'!I529))</f>
        <v/>
      </c>
      <c r="I490" s="275" t="str">
        <f>IF(ISBLANK('BudCom Expense worksheet'!J529),"",('BudCom Expense worksheet'!J529))</f>
        <v/>
      </c>
      <c r="J490" s="273">
        <f>IF(ISBLANK('BudCom Expense worksheet'!K529),"",('BudCom Expense worksheet'!K529))</f>
        <v>0</v>
      </c>
      <c r="K490" s="273">
        <f>IF(ISBLANK('BudCom Expense worksheet'!L529),"",('BudCom Expense worksheet'!L529))</f>
        <v>0</v>
      </c>
      <c r="L490" s="273">
        <f>IF(ISBLANK('BudCom Expense worksheet'!M529),"",('BudCom Expense worksheet'!M529))</f>
        <v>0</v>
      </c>
      <c r="M490" s="273">
        <f>IF(ISBLANK('BudCom Expense worksheet'!N529),"",('BudCom Expense worksheet'!N529))</f>
        <v>0</v>
      </c>
      <c r="N490" s="254">
        <f>IF(ISBLANK('BudCom Expense worksheet'!O529),"",('BudCom Expense worksheet'!O529))</f>
        <v>44152</v>
      </c>
      <c r="O490" s="273">
        <f>IF(ISBLANK('BudCom Expense worksheet'!P529),"",('BudCom Expense worksheet'!P529))</f>
        <v>0</v>
      </c>
      <c r="P490" s="273">
        <f>IF(ISBLANK('BudCom Expense worksheet'!Q529),"",('BudCom Expense worksheet'!Q529))</f>
        <v>0</v>
      </c>
    </row>
    <row r="491" spans="1:16" ht="13.5" hidden="1" thickBot="1" x14ac:dyDescent="0.3">
      <c r="A491" s="249"/>
      <c r="B491" s="249" t="s">
        <v>994</v>
      </c>
      <c r="C491" s="249"/>
      <c r="D491" s="249"/>
      <c r="E491" s="263">
        <f>IF(ISBLANK('BudCom Expense worksheet'!F530),"",('BudCom Expense worksheet'!F530))</f>
        <v>26650</v>
      </c>
      <c r="F491" s="264">
        <f>IF(ISBLANK('BudCom Expense worksheet'!G530),"",('BudCom Expense worksheet'!G530))</f>
        <v>27000</v>
      </c>
      <c r="G491" s="265">
        <f>IF(ISBLANK('BudCom Expense worksheet'!H530),"",('BudCom Expense worksheet'!H530))</f>
        <v>27000</v>
      </c>
      <c r="H491" s="292">
        <f>IF(ISBLANK('BudCom Expense worksheet'!I530),"",('BudCom Expense worksheet'!I530))</f>
        <v>0</v>
      </c>
      <c r="I491" s="293">
        <f>IF(ISBLANK('BudCom Expense worksheet'!J530),"",('BudCom Expense worksheet'!J530))</f>
        <v>1</v>
      </c>
      <c r="J491" s="273">
        <f>IF(ISBLANK('BudCom Expense worksheet'!K530),"",('BudCom Expense worksheet'!K530))</f>
        <v>27000</v>
      </c>
      <c r="K491" s="273">
        <f>IF(ISBLANK('BudCom Expense worksheet'!L530),"",('BudCom Expense worksheet'!L530))</f>
        <v>27000</v>
      </c>
      <c r="L491" s="273">
        <f>IF(ISBLANK('BudCom Expense worksheet'!M530),"",('BudCom Expense worksheet'!M530))</f>
        <v>0</v>
      </c>
      <c r="M491" s="273">
        <f>IF(ISBLANK('BudCom Expense worksheet'!N530),"",('BudCom Expense worksheet'!N530))</f>
        <v>27000</v>
      </c>
      <c r="N491" s="254">
        <f>IF(ISBLANK('BudCom Expense worksheet'!O530),"",('BudCom Expense worksheet'!O530))</f>
        <v>44152</v>
      </c>
      <c r="O491" s="273">
        <f>IF(ISBLANK('BudCom Expense worksheet'!P530),"",('BudCom Expense worksheet'!P530))</f>
        <v>0</v>
      </c>
      <c r="P491" s="273">
        <f>IF(ISBLANK('BudCom Expense worksheet'!Q530),"",('BudCom Expense worksheet'!Q530))</f>
        <v>27000</v>
      </c>
    </row>
    <row r="492" spans="1:16" ht="14.25" thickTop="1" thickBot="1" x14ac:dyDescent="0.3">
      <c r="A492" s="249" t="s">
        <v>995</v>
      </c>
      <c r="B492" s="249"/>
      <c r="C492" s="249"/>
      <c r="D492" s="249"/>
      <c r="E492" s="295">
        <f>IF(ISBLANK('BudCom Expense worksheet'!F531),"",('BudCom Expense worksheet'!F531))</f>
        <v>27379.65</v>
      </c>
      <c r="F492" s="296">
        <f>IF(ISBLANK('BudCom Expense worksheet'!G531),"",('BudCom Expense worksheet'!G531))</f>
        <v>27658.560000000001</v>
      </c>
      <c r="G492" s="297">
        <f>IF(ISBLANK('BudCom Expense worksheet'!H531),"",('BudCom Expense worksheet'!H531))</f>
        <v>27964</v>
      </c>
      <c r="H492" s="274">
        <f>IF(ISBLANK('BudCom Expense worksheet'!I531),"",('BudCom Expense worksheet'!I531))</f>
        <v>305.43999999999869</v>
      </c>
      <c r="I492" s="275">
        <f>IF(ISBLANK('BudCom Expense worksheet'!J531),"",('BudCom Expense worksheet'!J531))</f>
        <v>0.98907738520955524</v>
      </c>
      <c r="J492" s="297">
        <f>IF(ISBLANK('BudCom Expense worksheet'!K531),"",('BudCom Expense worksheet'!K531))</f>
        <v>27929</v>
      </c>
      <c r="K492" s="297">
        <f>IF(ISBLANK('BudCom Expense worksheet'!L531),"",('BudCom Expense worksheet'!L531))</f>
        <v>27929</v>
      </c>
      <c r="L492" s="297">
        <f>IF(ISBLANK('BudCom Expense worksheet'!M531),"",('BudCom Expense worksheet'!M531))</f>
        <v>0</v>
      </c>
      <c r="M492" s="297">
        <f>IF(ISBLANK('BudCom Expense worksheet'!N531),"",('BudCom Expense worksheet'!N531))</f>
        <v>27942</v>
      </c>
      <c r="N492" s="254">
        <f>IF(ISBLANK('BudCom Expense worksheet'!O531),"",('BudCom Expense worksheet'!O531))</f>
        <v>44152</v>
      </c>
      <c r="O492" s="297">
        <f>IF(ISBLANK('BudCom Expense worksheet'!P531),"",('BudCom Expense worksheet'!P531))</f>
        <v>-13</v>
      </c>
      <c r="P492" s="297">
        <f>IF(ISBLANK('BudCom Expense worksheet'!Q531),"",('BudCom Expense worksheet'!Q531))</f>
        <v>27942</v>
      </c>
    </row>
    <row r="493" spans="1:16" hidden="1" x14ac:dyDescent="0.25">
      <c r="A493" s="249"/>
      <c r="B493" s="249"/>
      <c r="C493" s="249"/>
      <c r="D493" s="249"/>
      <c r="E493" s="278" t="str">
        <f>IF(ISBLANK('BudCom Expense worksheet'!F532),"",('BudCom Expense worksheet'!F532))</f>
        <v/>
      </c>
      <c r="F493" s="279" t="str">
        <f>IF(ISBLANK('BudCom Expense worksheet'!G532),"",('BudCom Expense worksheet'!G532))</f>
        <v/>
      </c>
      <c r="G493" s="273" t="str">
        <f>IF(ISBLANK('BudCom Expense worksheet'!H532),"",('BudCom Expense worksheet'!H532))</f>
        <v/>
      </c>
      <c r="H493" s="274" t="str">
        <f>IF(ISBLANK('BudCom Expense worksheet'!I532),"",('BudCom Expense worksheet'!I532))</f>
        <v/>
      </c>
      <c r="I493" s="275" t="str">
        <f>IF(ISBLANK('BudCom Expense worksheet'!J532),"",('BudCom Expense worksheet'!J532))</f>
        <v/>
      </c>
      <c r="J493" s="273" t="str">
        <f>IF(ISBLANK('BudCom Expense worksheet'!K532),"",('BudCom Expense worksheet'!K532))</f>
        <v/>
      </c>
      <c r="K493" s="273" t="str">
        <f>IF(ISBLANK('BudCom Expense worksheet'!L532),"",('BudCom Expense worksheet'!L532))</f>
        <v/>
      </c>
      <c r="L493" s="273" t="str">
        <f>IF(ISBLANK('BudCom Expense worksheet'!M532),"",('BudCom Expense worksheet'!M532))</f>
        <v/>
      </c>
      <c r="M493" s="273" t="str">
        <f>IF(ISBLANK('BudCom Expense worksheet'!N532),"",('BudCom Expense worksheet'!N532))</f>
        <v/>
      </c>
      <c r="N493" s="254" t="str">
        <f>IF(ISBLANK('BudCom Expense worksheet'!O532),"",('BudCom Expense worksheet'!O532))</f>
        <v/>
      </c>
      <c r="O493" s="273" t="str">
        <f>IF(ISBLANK('BudCom Expense worksheet'!P532),"",('BudCom Expense worksheet'!P532))</f>
        <v/>
      </c>
      <c r="P493" s="273" t="str">
        <f>IF(ISBLANK('BudCom Expense worksheet'!Q532),"",('BudCom Expense worksheet'!Q532))</f>
        <v/>
      </c>
    </row>
    <row r="494" spans="1:16" hidden="1" x14ac:dyDescent="0.25">
      <c r="A494" s="249" t="s">
        <v>996</v>
      </c>
      <c r="B494" s="249"/>
      <c r="C494" s="249"/>
      <c r="D494" s="249"/>
      <c r="E494" s="278" t="str">
        <f>IF(ISBLANK('BudCom Expense worksheet'!F533),"",('BudCom Expense worksheet'!F533))</f>
        <v/>
      </c>
      <c r="F494" s="279" t="str">
        <f>IF(ISBLANK('BudCom Expense worksheet'!G533),"",('BudCom Expense worksheet'!G533))</f>
        <v/>
      </c>
      <c r="G494" s="273" t="str">
        <f>IF(ISBLANK('BudCom Expense worksheet'!H533),"",('BudCom Expense worksheet'!H533))</f>
        <v/>
      </c>
      <c r="H494" s="274" t="str">
        <f>IF(ISBLANK('BudCom Expense worksheet'!I533),"",('BudCom Expense worksheet'!I533))</f>
        <v/>
      </c>
      <c r="I494" s="275" t="str">
        <f>IF(ISBLANK('BudCom Expense worksheet'!J533),"",('BudCom Expense worksheet'!J533))</f>
        <v/>
      </c>
      <c r="J494" s="273" t="str">
        <f>IF(ISBLANK('BudCom Expense worksheet'!K533),"",('BudCom Expense worksheet'!K533))</f>
        <v/>
      </c>
      <c r="K494" s="273" t="str">
        <f>IF(ISBLANK('BudCom Expense worksheet'!L533),"",('BudCom Expense worksheet'!L533))</f>
        <v/>
      </c>
      <c r="L494" s="273" t="str">
        <f>IF(ISBLANK('BudCom Expense worksheet'!M533),"",('BudCom Expense worksheet'!M533))</f>
        <v/>
      </c>
      <c r="M494" s="273" t="str">
        <f>IF(ISBLANK('BudCom Expense worksheet'!N533),"",('BudCom Expense worksheet'!N533))</f>
        <v/>
      </c>
      <c r="N494" s="254">
        <f>IF(ISBLANK('BudCom Expense worksheet'!O533),"",('BudCom Expense worksheet'!O533))</f>
        <v>44159</v>
      </c>
      <c r="O494" s="273" t="str">
        <f>IF(ISBLANK('BudCom Expense worksheet'!P533),"",('BudCom Expense worksheet'!P533))</f>
        <v/>
      </c>
      <c r="P494" s="273" t="str">
        <f>IF(ISBLANK('BudCom Expense worksheet'!Q533),"",('BudCom Expense worksheet'!Q533))</f>
        <v/>
      </c>
    </row>
    <row r="495" spans="1:16" hidden="1" x14ac:dyDescent="0.25">
      <c r="A495" s="249"/>
      <c r="B495" s="249" t="s">
        <v>997</v>
      </c>
      <c r="C495" s="249"/>
      <c r="D495" s="249"/>
      <c r="E495" s="278" t="str">
        <f>IF(ISBLANK('BudCom Expense worksheet'!F534),"",('BudCom Expense worksheet'!F534))</f>
        <v/>
      </c>
      <c r="F495" s="279" t="str">
        <f>IF(ISBLANK('BudCom Expense worksheet'!G534),"",('BudCom Expense worksheet'!G534))</f>
        <v/>
      </c>
      <c r="G495" s="273" t="str">
        <f>IF(ISBLANK('BudCom Expense worksheet'!H534),"",('BudCom Expense worksheet'!H534))</f>
        <v/>
      </c>
      <c r="H495" s="274" t="str">
        <f>IF(ISBLANK('BudCom Expense worksheet'!I534),"",('BudCom Expense worksheet'!I534))</f>
        <v/>
      </c>
      <c r="I495" s="275" t="str">
        <f>IF(ISBLANK('BudCom Expense worksheet'!J534),"",('BudCom Expense worksheet'!J534))</f>
        <v/>
      </c>
      <c r="J495" s="273" t="str">
        <f>IF(ISBLANK('BudCom Expense worksheet'!K534),"",('BudCom Expense worksheet'!K534))</f>
        <v/>
      </c>
      <c r="K495" s="273" t="str">
        <f>IF(ISBLANK('BudCom Expense worksheet'!L534),"",('BudCom Expense worksheet'!L534))</f>
        <v/>
      </c>
      <c r="L495" s="273" t="str">
        <f>IF(ISBLANK('BudCom Expense worksheet'!M534),"",('BudCom Expense worksheet'!M534))</f>
        <v/>
      </c>
      <c r="M495" s="273" t="str">
        <f>IF(ISBLANK('BudCom Expense worksheet'!N534),"",('BudCom Expense worksheet'!N534))</f>
        <v/>
      </c>
      <c r="N495" s="254">
        <f>IF(ISBLANK('BudCom Expense worksheet'!O534),"",('BudCom Expense worksheet'!O534))</f>
        <v>44159</v>
      </c>
      <c r="O495" s="273" t="str">
        <f>IF(ISBLANK('BudCom Expense worksheet'!P534),"",('BudCom Expense worksheet'!P534))</f>
        <v/>
      </c>
      <c r="P495" s="273" t="str">
        <f>IF(ISBLANK('BudCom Expense worksheet'!Q534),"",('BudCom Expense worksheet'!Q534))</f>
        <v/>
      </c>
    </row>
    <row r="496" spans="1:16" hidden="1" x14ac:dyDescent="0.25">
      <c r="A496" s="249"/>
      <c r="B496" s="249"/>
      <c r="C496" s="281" t="s">
        <v>998</v>
      </c>
      <c r="D496" s="298"/>
      <c r="E496" s="283">
        <f>IF(ISBLANK('BudCom Expense worksheet'!F535),"",('BudCom Expense worksheet'!F535))</f>
        <v>7483.5</v>
      </c>
      <c r="F496" s="284">
        <f>IF(ISBLANK('BudCom Expense worksheet'!G535),"",('BudCom Expense worksheet'!G535))</f>
        <v>7595</v>
      </c>
      <c r="G496" s="273">
        <f>IF(ISBLANK('BudCom Expense worksheet'!H535),"",('BudCom Expense worksheet'!H535))</f>
        <v>7595</v>
      </c>
      <c r="H496" s="274">
        <f>IF(ISBLANK('BudCom Expense worksheet'!I535),"",('BudCom Expense worksheet'!I535))</f>
        <v>0</v>
      </c>
      <c r="I496" s="275">
        <f>IF(ISBLANK('BudCom Expense worksheet'!J535),"",('BudCom Expense worksheet'!J535))</f>
        <v>1</v>
      </c>
      <c r="J496" s="273">
        <f>IF(ISBLANK('BudCom Expense worksheet'!K535),"",('BudCom Expense worksheet'!K535))</f>
        <v>7747</v>
      </c>
      <c r="K496" s="273">
        <f>IF(ISBLANK('BudCom Expense worksheet'!L535),"",('BudCom Expense worksheet'!L535))</f>
        <v>7747</v>
      </c>
      <c r="L496" s="273">
        <f>IF(ISBLANK('BudCom Expense worksheet'!M535),"",('BudCom Expense worksheet'!M535))</f>
        <v>0</v>
      </c>
      <c r="M496" s="273">
        <f>IF(ISBLANK('BudCom Expense worksheet'!N535),"",('BudCom Expense worksheet'!N535))</f>
        <v>7747</v>
      </c>
      <c r="N496" s="254">
        <f>IF(ISBLANK('BudCom Expense worksheet'!O535),"",('BudCom Expense worksheet'!O535))</f>
        <v>44159</v>
      </c>
      <c r="O496" s="273">
        <f>IF(ISBLANK('BudCom Expense worksheet'!P535),"",('BudCom Expense worksheet'!P535))</f>
        <v>0</v>
      </c>
      <c r="P496" s="273">
        <f>IF(ISBLANK('BudCom Expense worksheet'!Q535),"",('BudCom Expense worksheet'!Q535))</f>
        <v>7747</v>
      </c>
    </row>
    <row r="497" spans="1:16" hidden="1" x14ac:dyDescent="0.25">
      <c r="A497" s="249"/>
      <c r="B497" s="249"/>
      <c r="C497" s="281" t="s">
        <v>999</v>
      </c>
      <c r="D497" s="249"/>
      <c r="E497" s="283">
        <f>IF(ISBLANK('BudCom Expense worksheet'!F536),"",('BudCom Expense worksheet'!F536))</f>
        <v>30</v>
      </c>
      <c r="F497" s="284">
        <f>IF(ISBLANK('BudCom Expense worksheet'!G536),"",('BudCom Expense worksheet'!G536))</f>
        <v>0</v>
      </c>
      <c r="G497" s="273">
        <f>IF(ISBLANK('BudCom Expense worksheet'!H536),"",('BudCom Expense worksheet'!H536))</f>
        <v>30</v>
      </c>
      <c r="H497" s="274">
        <f>IF(ISBLANK('BudCom Expense worksheet'!I536),"",('BudCom Expense worksheet'!I536))</f>
        <v>30</v>
      </c>
      <c r="I497" s="275">
        <f>IF(ISBLANK('BudCom Expense worksheet'!J536),"",('BudCom Expense worksheet'!J536))</f>
        <v>0</v>
      </c>
      <c r="J497" s="273">
        <f>IF(ISBLANK('BudCom Expense worksheet'!K536),"",('BudCom Expense worksheet'!K536))</f>
        <v>30</v>
      </c>
      <c r="K497" s="273">
        <f>IF(ISBLANK('BudCom Expense worksheet'!L536),"",('BudCom Expense worksheet'!L536))</f>
        <v>30</v>
      </c>
      <c r="L497" s="273">
        <f>IF(ISBLANK('BudCom Expense worksheet'!M536),"",('BudCom Expense worksheet'!M536))</f>
        <v>0</v>
      </c>
      <c r="M497" s="273">
        <f>IF(ISBLANK('BudCom Expense worksheet'!N536),"",('BudCom Expense worksheet'!N536))</f>
        <v>30</v>
      </c>
      <c r="N497" s="254">
        <f>IF(ISBLANK('BudCom Expense worksheet'!O536),"",('BudCom Expense worksheet'!O536))</f>
        <v>44159</v>
      </c>
      <c r="O497" s="273">
        <f>IF(ISBLANK('BudCom Expense worksheet'!P536),"",('BudCom Expense worksheet'!P536))</f>
        <v>0</v>
      </c>
      <c r="P497" s="273">
        <f>IF(ISBLANK('BudCom Expense worksheet'!Q536),"",('BudCom Expense worksheet'!Q536))</f>
        <v>30</v>
      </c>
    </row>
    <row r="498" spans="1:16" hidden="1" x14ac:dyDescent="0.25">
      <c r="A498" s="249"/>
      <c r="B498" s="249"/>
      <c r="C498" s="281" t="s">
        <v>1000</v>
      </c>
      <c r="D498" s="249"/>
      <c r="E498" s="289">
        <f>IF(ISBLANK('BudCom Expense worksheet'!F537),"",('BudCom Expense worksheet'!F537))</f>
        <v>0</v>
      </c>
      <c r="F498" s="290">
        <f>IF(ISBLANK('BudCom Expense worksheet'!G537),"",('BudCom Expense worksheet'!G537))</f>
        <v>0</v>
      </c>
      <c r="G498" s="273">
        <f>IF(ISBLANK('BudCom Expense worksheet'!H537),"",('BudCom Expense worksheet'!H537))</f>
        <v>30</v>
      </c>
      <c r="H498" s="287">
        <f>IF(ISBLANK('BudCom Expense worksheet'!I537),"",('BudCom Expense worksheet'!I537))</f>
        <v>30</v>
      </c>
      <c r="I498" s="288">
        <f>IF(ISBLANK('BudCom Expense worksheet'!J537),"",('BudCom Expense worksheet'!J537))</f>
        <v>0</v>
      </c>
      <c r="J498" s="273">
        <f>IF(ISBLANK('BudCom Expense worksheet'!K537),"",('BudCom Expense worksheet'!K537))</f>
        <v>30</v>
      </c>
      <c r="K498" s="273">
        <f>IF(ISBLANK('BudCom Expense worksheet'!L537),"",('BudCom Expense worksheet'!L537))</f>
        <v>30</v>
      </c>
      <c r="L498" s="273">
        <f>IF(ISBLANK('BudCom Expense worksheet'!M537),"",('BudCom Expense worksheet'!M537))</f>
        <v>0</v>
      </c>
      <c r="M498" s="273">
        <f>IF(ISBLANK('BudCom Expense worksheet'!N537),"",('BudCom Expense worksheet'!N537))</f>
        <v>30</v>
      </c>
      <c r="N498" s="254">
        <f>IF(ISBLANK('BudCom Expense worksheet'!O537),"",('BudCom Expense worksheet'!O537))</f>
        <v>44159</v>
      </c>
      <c r="O498" s="273">
        <f>IF(ISBLANK('BudCom Expense worksheet'!P537),"",('BudCom Expense worksheet'!P537))</f>
        <v>0</v>
      </c>
      <c r="P498" s="273">
        <f>IF(ISBLANK('BudCom Expense worksheet'!Q537),"",('BudCom Expense worksheet'!Q537))</f>
        <v>30</v>
      </c>
    </row>
    <row r="499" spans="1:16" hidden="1" x14ac:dyDescent="0.25">
      <c r="A499" s="249"/>
      <c r="B499" s="249" t="s">
        <v>1001</v>
      </c>
      <c r="C499" s="249"/>
      <c r="D499" s="249"/>
      <c r="E499" s="263">
        <f>IF(ISBLANK('BudCom Expense worksheet'!F538),"",('BudCom Expense worksheet'!F538))</f>
        <v>7513.5</v>
      </c>
      <c r="F499" s="264">
        <f>IF(ISBLANK('BudCom Expense worksheet'!G538),"",('BudCom Expense worksheet'!G538))</f>
        <v>7595</v>
      </c>
      <c r="G499" s="265">
        <f>IF(ISBLANK('BudCom Expense worksheet'!H538),"",('BudCom Expense worksheet'!H538))</f>
        <v>7655</v>
      </c>
      <c r="H499" s="266">
        <f>IF(ISBLANK('BudCom Expense worksheet'!I538),"",('BudCom Expense worksheet'!I538))</f>
        <v>60</v>
      </c>
      <c r="I499" s="267">
        <f>IF(ISBLANK('BudCom Expense worksheet'!J538),"",('BudCom Expense worksheet'!J538))</f>
        <v>0.992161985630307</v>
      </c>
      <c r="J499" s="273">
        <f>IF(ISBLANK('BudCom Expense worksheet'!K538),"",('BudCom Expense worksheet'!K538))</f>
        <v>7807</v>
      </c>
      <c r="K499" s="273">
        <f>IF(ISBLANK('BudCom Expense worksheet'!L538),"",('BudCom Expense worksheet'!L538))</f>
        <v>7807</v>
      </c>
      <c r="L499" s="273">
        <f>IF(ISBLANK('BudCom Expense worksheet'!M538),"",('BudCom Expense worksheet'!M538))</f>
        <v>0</v>
      </c>
      <c r="M499" s="273">
        <f>IF(ISBLANK('BudCom Expense worksheet'!N538),"",('BudCom Expense worksheet'!N538))</f>
        <v>7807</v>
      </c>
      <c r="N499" s="254">
        <f>IF(ISBLANK('BudCom Expense worksheet'!O538),"",('BudCom Expense worksheet'!O538))</f>
        <v>44159</v>
      </c>
      <c r="O499" s="273">
        <f>IF(ISBLANK('BudCom Expense worksheet'!P538),"",('BudCom Expense worksheet'!P538))</f>
        <v>0</v>
      </c>
      <c r="P499" s="273">
        <f>IF(ISBLANK('BudCom Expense worksheet'!Q538),"",('BudCom Expense worksheet'!Q538))</f>
        <v>7807</v>
      </c>
    </row>
    <row r="500" spans="1:16" hidden="1" x14ac:dyDescent="0.25">
      <c r="A500" s="249"/>
      <c r="B500" s="249" t="s">
        <v>1002</v>
      </c>
      <c r="C500" s="249"/>
      <c r="D500" s="249"/>
      <c r="E500" s="278" t="str">
        <f>IF(ISBLANK('BudCom Expense worksheet'!F539),"",('BudCom Expense worksheet'!F539))</f>
        <v/>
      </c>
      <c r="F500" s="279" t="str">
        <f>IF(ISBLANK('BudCom Expense worksheet'!G539),"",('BudCom Expense worksheet'!G539))</f>
        <v/>
      </c>
      <c r="G500" s="273" t="str">
        <f>IF(ISBLANK('BudCom Expense worksheet'!H539),"",('BudCom Expense worksheet'!H539))</f>
        <v/>
      </c>
      <c r="H500" s="274" t="str">
        <f>IF(ISBLANK('BudCom Expense worksheet'!I539),"",('BudCom Expense worksheet'!I539))</f>
        <v/>
      </c>
      <c r="I500" s="275" t="str">
        <f>IF(ISBLANK('BudCom Expense worksheet'!J539),"",('BudCom Expense worksheet'!J539))</f>
        <v/>
      </c>
      <c r="J500" s="273" t="str">
        <f>IF(ISBLANK('BudCom Expense worksheet'!K539),"",('BudCom Expense worksheet'!K539))</f>
        <v/>
      </c>
      <c r="K500" s="273" t="str">
        <f>IF(ISBLANK('BudCom Expense worksheet'!L539),"",('BudCom Expense worksheet'!L539))</f>
        <v/>
      </c>
      <c r="L500" s="273" t="str">
        <f>IF(ISBLANK('BudCom Expense worksheet'!M539),"",('BudCom Expense worksheet'!M539))</f>
        <v/>
      </c>
      <c r="M500" s="273" t="str">
        <f>IF(ISBLANK('BudCom Expense worksheet'!N539),"",('BudCom Expense worksheet'!N539))</f>
        <v/>
      </c>
      <c r="N500" s="254">
        <f>IF(ISBLANK('BudCom Expense worksheet'!O539),"",('BudCom Expense worksheet'!O539))</f>
        <v>44159</v>
      </c>
      <c r="O500" s="273" t="str">
        <f>IF(ISBLANK('BudCom Expense worksheet'!P539),"",('BudCom Expense worksheet'!P539))</f>
        <v/>
      </c>
      <c r="P500" s="273" t="str">
        <f>IF(ISBLANK('BudCom Expense worksheet'!Q539),"",('BudCom Expense worksheet'!Q539))</f>
        <v/>
      </c>
    </row>
    <row r="501" spans="1:16" hidden="1" x14ac:dyDescent="0.25">
      <c r="A501" s="249"/>
      <c r="B501" s="249"/>
      <c r="C501" s="281" t="s">
        <v>1003</v>
      </c>
      <c r="D501" s="249"/>
      <c r="E501" s="283">
        <f>IF(ISBLANK('BudCom Expense worksheet'!F540),"",('BudCom Expense worksheet'!F540))</f>
        <v>1.83</v>
      </c>
      <c r="F501" s="284">
        <f>IF(ISBLANK('BudCom Expense worksheet'!G540),"",('BudCom Expense worksheet'!G540))</f>
        <v>0</v>
      </c>
      <c r="G501" s="273">
        <f>IF(ISBLANK('BudCom Expense worksheet'!H540),"",('BudCom Expense worksheet'!H540))</f>
        <v>200</v>
      </c>
      <c r="H501" s="274">
        <f>IF(ISBLANK('BudCom Expense worksheet'!I540),"",('BudCom Expense worksheet'!I540))</f>
        <v>200</v>
      </c>
      <c r="I501" s="275">
        <f>IF(ISBLANK('BudCom Expense worksheet'!J540),"",('BudCom Expense worksheet'!J540))</f>
        <v>0</v>
      </c>
      <c r="J501" s="273">
        <f>IF(ISBLANK('BudCom Expense worksheet'!K540),"",('BudCom Expense worksheet'!K540))</f>
        <v>200</v>
      </c>
      <c r="K501" s="273">
        <f>IF(ISBLANK('BudCom Expense worksheet'!L540),"",('BudCom Expense worksheet'!L540))</f>
        <v>200</v>
      </c>
      <c r="L501" s="273">
        <f>IF(ISBLANK('BudCom Expense worksheet'!M540),"",('BudCom Expense worksheet'!M540))</f>
        <v>0</v>
      </c>
      <c r="M501" s="273">
        <f>IF(ISBLANK('BudCom Expense worksheet'!N540),"",('BudCom Expense worksheet'!N540))</f>
        <v>200</v>
      </c>
      <c r="N501" s="254">
        <f>IF(ISBLANK('BudCom Expense worksheet'!O540),"",('BudCom Expense worksheet'!O540))</f>
        <v>44159</v>
      </c>
      <c r="O501" s="273">
        <f>IF(ISBLANK('BudCom Expense worksheet'!P540),"",('BudCom Expense worksheet'!P540))</f>
        <v>0</v>
      </c>
      <c r="P501" s="273">
        <f>IF(ISBLANK('BudCom Expense worksheet'!Q540),"",('BudCom Expense worksheet'!Q540))</f>
        <v>200</v>
      </c>
    </row>
    <row r="502" spans="1:16" hidden="1" x14ac:dyDescent="0.25">
      <c r="A502" s="249"/>
      <c r="B502" s="249"/>
      <c r="C502" s="281" t="s">
        <v>1004</v>
      </c>
      <c r="D502" s="249"/>
      <c r="E502" s="283">
        <f>IF(ISBLANK('BudCom Expense worksheet'!F541),"",('BudCom Expense worksheet'!F541))</f>
        <v>12124.85</v>
      </c>
      <c r="F502" s="284">
        <f>IF(ISBLANK('BudCom Expense worksheet'!G541),"",('BudCom Expense worksheet'!G541))</f>
        <v>14401</v>
      </c>
      <c r="G502" s="273">
        <f>IF(ISBLANK('BudCom Expense worksheet'!H541),"",('BudCom Expense worksheet'!H541))</f>
        <v>12000</v>
      </c>
      <c r="H502" s="274">
        <f>IF(ISBLANK('BudCom Expense worksheet'!I541),"",('BudCom Expense worksheet'!I541))</f>
        <v>-2401</v>
      </c>
      <c r="I502" s="275">
        <f>IF(ISBLANK('BudCom Expense worksheet'!J541),"",('BudCom Expense worksheet'!J541))</f>
        <v>1.2000833333333334</v>
      </c>
      <c r="J502" s="273">
        <f>IF(ISBLANK('BudCom Expense worksheet'!K541),"",('BudCom Expense worksheet'!K541))</f>
        <v>12000</v>
      </c>
      <c r="K502" s="273">
        <f>IF(ISBLANK('BudCom Expense worksheet'!L541),"",('BudCom Expense worksheet'!L541))</f>
        <v>12000</v>
      </c>
      <c r="L502" s="273">
        <f>IF(ISBLANK('BudCom Expense worksheet'!M541),"",('BudCom Expense worksheet'!M541))</f>
        <v>0</v>
      </c>
      <c r="M502" s="273">
        <f>IF(ISBLANK('BudCom Expense worksheet'!N541),"",('BudCom Expense worksheet'!N541))</f>
        <v>12000</v>
      </c>
      <c r="N502" s="254">
        <f>IF(ISBLANK('BudCom Expense worksheet'!O541),"",('BudCom Expense worksheet'!O541))</f>
        <v>44159</v>
      </c>
      <c r="O502" s="273">
        <f>IF(ISBLANK('BudCom Expense worksheet'!P541),"",('BudCom Expense worksheet'!P541))</f>
        <v>0</v>
      </c>
      <c r="P502" s="273">
        <f>IF(ISBLANK('BudCom Expense worksheet'!Q541),"",('BudCom Expense worksheet'!Q541))</f>
        <v>12000</v>
      </c>
    </row>
    <row r="503" spans="1:16" hidden="1" x14ac:dyDescent="0.25">
      <c r="A503" s="249"/>
      <c r="B503" s="249"/>
      <c r="C503" s="281" t="s">
        <v>1005</v>
      </c>
      <c r="D503" s="249"/>
      <c r="E503" s="283">
        <f>IF(ISBLANK('BudCom Expense worksheet'!F542),"",('BudCom Expense worksheet'!F542))</f>
        <v>1914.89</v>
      </c>
      <c r="F503" s="284">
        <f>IF(ISBLANK('BudCom Expense worksheet'!G542),"",('BudCom Expense worksheet'!G542))</f>
        <v>2276.54</v>
      </c>
      <c r="G503" s="273">
        <f>IF(ISBLANK('BudCom Expense worksheet'!H542),"",('BudCom Expense worksheet'!H542))</f>
        <v>4000</v>
      </c>
      <c r="H503" s="274">
        <f>IF(ISBLANK('BudCom Expense worksheet'!I542),"",('BudCom Expense worksheet'!I542))</f>
        <v>1723.46</v>
      </c>
      <c r="I503" s="275">
        <f>IF(ISBLANK('BudCom Expense worksheet'!J542),"",('BudCom Expense worksheet'!J542))</f>
        <v>0.56913499999999995</v>
      </c>
      <c r="J503" s="273">
        <f>IF(ISBLANK('BudCom Expense worksheet'!K542),"",('BudCom Expense worksheet'!K542))</f>
        <v>4000</v>
      </c>
      <c r="K503" s="273">
        <f>IF(ISBLANK('BudCom Expense worksheet'!L542),"",('BudCom Expense worksheet'!L542))</f>
        <v>4000</v>
      </c>
      <c r="L503" s="273">
        <f>IF(ISBLANK('BudCom Expense worksheet'!M542),"",('BudCom Expense worksheet'!M542))</f>
        <v>0</v>
      </c>
      <c r="M503" s="273">
        <f>IF(ISBLANK('BudCom Expense worksheet'!N542),"",('BudCom Expense worksheet'!N542))</f>
        <v>4000</v>
      </c>
      <c r="N503" s="254">
        <f>IF(ISBLANK('BudCom Expense worksheet'!O542),"",('BudCom Expense worksheet'!O542))</f>
        <v>44159</v>
      </c>
      <c r="O503" s="273">
        <f>IF(ISBLANK('BudCom Expense worksheet'!P542),"",('BudCom Expense worksheet'!P542))</f>
        <v>0</v>
      </c>
      <c r="P503" s="273">
        <f>IF(ISBLANK('BudCom Expense worksheet'!Q542),"",('BudCom Expense worksheet'!Q542))</f>
        <v>4000</v>
      </c>
    </row>
    <row r="504" spans="1:16" hidden="1" x14ac:dyDescent="0.25">
      <c r="A504" s="249"/>
      <c r="B504" s="249"/>
      <c r="C504" s="281" t="s">
        <v>1006</v>
      </c>
      <c r="D504" s="249"/>
      <c r="E504" s="283">
        <f>IF(ISBLANK('BudCom Expense worksheet'!F543),"",('BudCom Expense worksheet'!F543))</f>
        <v>105</v>
      </c>
      <c r="F504" s="284">
        <f>IF(ISBLANK('BudCom Expense worksheet'!G543),"",('BudCom Expense worksheet'!G543))</f>
        <v>0</v>
      </c>
      <c r="G504" s="273">
        <f>IF(ISBLANK('BudCom Expense worksheet'!H543),"",('BudCom Expense worksheet'!H543))</f>
        <v>1000</v>
      </c>
      <c r="H504" s="274">
        <f>IF(ISBLANK('BudCom Expense worksheet'!I543),"",('BudCom Expense worksheet'!I543))</f>
        <v>1000</v>
      </c>
      <c r="I504" s="275">
        <f>IF(ISBLANK('BudCom Expense worksheet'!J543),"",('BudCom Expense worksheet'!J543))</f>
        <v>0</v>
      </c>
      <c r="J504" s="273">
        <f>IF(ISBLANK('BudCom Expense worksheet'!K543),"",('BudCom Expense worksheet'!K543))</f>
        <v>1000</v>
      </c>
      <c r="K504" s="273">
        <f>IF(ISBLANK('BudCom Expense worksheet'!L543),"",('BudCom Expense worksheet'!L543))</f>
        <v>1000</v>
      </c>
      <c r="L504" s="273">
        <f>IF(ISBLANK('BudCom Expense worksheet'!M543),"",('BudCom Expense worksheet'!M543))</f>
        <v>0</v>
      </c>
      <c r="M504" s="273">
        <f>IF(ISBLANK('BudCom Expense worksheet'!N543),"",('BudCom Expense worksheet'!N543))</f>
        <v>1000</v>
      </c>
      <c r="N504" s="254">
        <f>IF(ISBLANK('BudCom Expense worksheet'!O543),"",('BudCom Expense worksheet'!O543))</f>
        <v>44159</v>
      </c>
      <c r="O504" s="273">
        <f>IF(ISBLANK('BudCom Expense worksheet'!P543),"",('BudCom Expense worksheet'!P543))</f>
        <v>0</v>
      </c>
      <c r="P504" s="273">
        <f>IF(ISBLANK('BudCom Expense worksheet'!Q543),"",('BudCom Expense worksheet'!Q543))</f>
        <v>1000</v>
      </c>
    </row>
    <row r="505" spans="1:16" hidden="1" x14ac:dyDescent="0.25">
      <c r="A505" s="249"/>
      <c r="B505" s="249"/>
      <c r="C505" s="281" t="s">
        <v>1007</v>
      </c>
      <c r="D505" s="249"/>
      <c r="E505" s="289">
        <f>IF(ISBLANK('BudCom Expense worksheet'!F544),"",('BudCom Expense worksheet'!F544))</f>
        <v>5303.57</v>
      </c>
      <c r="F505" s="290">
        <f>IF(ISBLANK('BudCom Expense worksheet'!G544),"",('BudCom Expense worksheet'!G544))</f>
        <v>3956.64</v>
      </c>
      <c r="G505" s="291">
        <f>IF(ISBLANK('BudCom Expense worksheet'!H544),"",('BudCom Expense worksheet'!H544))</f>
        <v>7500</v>
      </c>
      <c r="H505" s="287">
        <f>IF(ISBLANK('BudCom Expense worksheet'!I544),"",('BudCom Expense worksheet'!I544))</f>
        <v>3543.36</v>
      </c>
      <c r="I505" s="288">
        <f>IF(ISBLANK('BudCom Expense worksheet'!J544),"",('BudCom Expense worksheet'!J544))</f>
        <v>0.52755200000000002</v>
      </c>
      <c r="J505" s="273">
        <f>IF(ISBLANK('BudCom Expense worksheet'!K544),"",('BudCom Expense worksheet'!K544))</f>
        <v>7500</v>
      </c>
      <c r="K505" s="273">
        <f>IF(ISBLANK('BudCom Expense worksheet'!L544),"",('BudCom Expense worksheet'!L544))</f>
        <v>7500</v>
      </c>
      <c r="L505" s="273">
        <f>IF(ISBLANK('BudCom Expense worksheet'!M544),"",('BudCom Expense worksheet'!M544))</f>
        <v>0</v>
      </c>
      <c r="M505" s="273">
        <f>IF(ISBLANK('BudCom Expense worksheet'!N544),"",('BudCom Expense worksheet'!N544))</f>
        <v>7500</v>
      </c>
      <c r="N505" s="254">
        <f>IF(ISBLANK('BudCom Expense worksheet'!O544),"",('BudCom Expense worksheet'!O544))</f>
        <v>44159</v>
      </c>
      <c r="O505" s="273">
        <f>IF(ISBLANK('BudCom Expense worksheet'!P544),"",('BudCom Expense worksheet'!P544))</f>
        <v>0</v>
      </c>
      <c r="P505" s="273">
        <f>IF(ISBLANK('BudCom Expense worksheet'!Q544),"",('BudCom Expense worksheet'!Q544))</f>
        <v>7500</v>
      </c>
    </row>
    <row r="506" spans="1:16" hidden="1" x14ac:dyDescent="0.25">
      <c r="A506" s="249"/>
      <c r="B506" s="249" t="s">
        <v>1008</v>
      </c>
      <c r="C506" s="249"/>
      <c r="D506" s="249"/>
      <c r="E506" s="263">
        <f>IF(ISBLANK('BudCom Expense worksheet'!F545),"",('BudCom Expense worksheet'!F545))</f>
        <v>19450.14</v>
      </c>
      <c r="F506" s="264">
        <f>IF(ISBLANK('BudCom Expense worksheet'!G545),"",('BudCom Expense worksheet'!G545))</f>
        <v>20634.18</v>
      </c>
      <c r="G506" s="265">
        <f>IF(ISBLANK('BudCom Expense worksheet'!H545),"",('BudCom Expense worksheet'!H545))</f>
        <v>24700</v>
      </c>
      <c r="H506" s="266">
        <f>IF(ISBLANK('BudCom Expense worksheet'!I545),"",('BudCom Expense worksheet'!I545))</f>
        <v>4065.8199999999997</v>
      </c>
      <c r="I506" s="267">
        <f>IF(ISBLANK('BudCom Expense worksheet'!J545),"",('BudCom Expense worksheet'!J545))</f>
        <v>0.8353919028340081</v>
      </c>
      <c r="J506" s="273">
        <f>IF(ISBLANK('BudCom Expense worksheet'!K545),"",('BudCom Expense worksheet'!K545))</f>
        <v>24700</v>
      </c>
      <c r="K506" s="273">
        <f>IF(ISBLANK('BudCom Expense worksheet'!L545),"",('BudCom Expense worksheet'!L545))</f>
        <v>24700</v>
      </c>
      <c r="L506" s="273">
        <f>IF(ISBLANK('BudCom Expense worksheet'!M545),"",('BudCom Expense worksheet'!M545))</f>
        <v>0</v>
      </c>
      <c r="M506" s="273">
        <f>IF(ISBLANK('BudCom Expense worksheet'!N545),"",('BudCom Expense worksheet'!N545))</f>
        <v>24700</v>
      </c>
      <c r="N506" s="254">
        <f>IF(ISBLANK('BudCom Expense worksheet'!O545),"",('BudCom Expense worksheet'!O545))</f>
        <v>44159</v>
      </c>
      <c r="O506" s="273">
        <f>IF(ISBLANK('BudCom Expense worksheet'!P545),"",('BudCom Expense worksheet'!P545))</f>
        <v>0</v>
      </c>
      <c r="P506" s="273">
        <f>IF(ISBLANK('BudCom Expense worksheet'!Q545),"",('BudCom Expense worksheet'!Q545))</f>
        <v>24700</v>
      </c>
    </row>
    <row r="507" spans="1:16" hidden="1" x14ac:dyDescent="0.25">
      <c r="A507" s="249"/>
      <c r="B507" s="249" t="s">
        <v>1009</v>
      </c>
      <c r="C507" s="249"/>
      <c r="D507" s="249"/>
      <c r="E507" s="283" t="str">
        <f>IF(ISBLANK('BudCom Expense worksheet'!F546),"",('BudCom Expense worksheet'!F546))</f>
        <v/>
      </c>
      <c r="F507" s="284" t="str">
        <f>IF(ISBLANK('BudCom Expense worksheet'!G546),"",('BudCom Expense worksheet'!G546))</f>
        <v/>
      </c>
      <c r="G507" s="273" t="str">
        <f>IF(ISBLANK('BudCom Expense worksheet'!H546),"",('BudCom Expense worksheet'!H546))</f>
        <v/>
      </c>
      <c r="H507" s="274" t="str">
        <f>IF(ISBLANK('BudCom Expense worksheet'!I546),"",('BudCom Expense worksheet'!I546))</f>
        <v/>
      </c>
      <c r="I507" s="275" t="str">
        <f>IF(ISBLANK('BudCom Expense worksheet'!J546),"",('BudCom Expense worksheet'!J546))</f>
        <v/>
      </c>
      <c r="J507" s="273" t="str">
        <f>IF(ISBLANK('BudCom Expense worksheet'!K546),"",('BudCom Expense worksheet'!K546))</f>
        <v/>
      </c>
      <c r="K507" s="273" t="str">
        <f>IF(ISBLANK('BudCom Expense worksheet'!L546),"",('BudCom Expense worksheet'!L546))</f>
        <v/>
      </c>
      <c r="L507" s="273" t="str">
        <f>IF(ISBLANK('BudCom Expense worksheet'!M546),"",('BudCom Expense worksheet'!M546))</f>
        <v/>
      </c>
      <c r="M507" s="273" t="str">
        <f>IF(ISBLANK('BudCom Expense worksheet'!N546),"",('BudCom Expense worksheet'!N546))</f>
        <v/>
      </c>
      <c r="N507" s="254">
        <f>IF(ISBLANK('BudCom Expense worksheet'!O546),"",('BudCom Expense worksheet'!O546))</f>
        <v>44159</v>
      </c>
      <c r="O507" s="273" t="str">
        <f>IF(ISBLANK('BudCom Expense worksheet'!P546),"",('BudCom Expense worksheet'!P546))</f>
        <v/>
      </c>
      <c r="P507" s="273" t="str">
        <f>IF(ISBLANK('BudCom Expense worksheet'!Q546),"",('BudCom Expense worksheet'!Q546))</f>
        <v/>
      </c>
    </row>
    <row r="508" spans="1:16" hidden="1" x14ac:dyDescent="0.25">
      <c r="A508" s="249"/>
      <c r="B508" s="249"/>
      <c r="C508" s="281" t="s">
        <v>1010</v>
      </c>
      <c r="D508" s="249"/>
      <c r="E508" s="322">
        <f>IF(ISBLANK('BudCom Expense worksheet'!F547),"",('BudCom Expense worksheet'!F547))</f>
        <v>4000</v>
      </c>
      <c r="F508" s="273">
        <f>IF(ISBLANK('BudCom Expense worksheet'!G547),"",('BudCom Expense worksheet'!G547))</f>
        <v>0</v>
      </c>
      <c r="G508" s="273">
        <f>IF(ISBLANK('BudCom Expense worksheet'!H547),"",('BudCom Expense worksheet'!H547))</f>
        <v>0</v>
      </c>
      <c r="H508" s="274">
        <f>IF(ISBLANK('BudCom Expense worksheet'!I547),"",('BudCom Expense worksheet'!I547))</f>
        <v>0</v>
      </c>
      <c r="I508" s="275" t="str">
        <f>IF(ISBLANK('BudCom Expense worksheet'!J547),"",('BudCom Expense worksheet'!J547))</f>
        <v>---</v>
      </c>
      <c r="J508" s="273">
        <f>IF(ISBLANK('BudCom Expense worksheet'!K547),"",('BudCom Expense worksheet'!K547))</f>
        <v>0</v>
      </c>
      <c r="K508" s="273">
        <f>IF(ISBLANK('BudCom Expense worksheet'!L547),"",('BudCom Expense worksheet'!L547))</f>
        <v>0</v>
      </c>
      <c r="L508" s="273">
        <f>IF(ISBLANK('BudCom Expense worksheet'!M547),"",('BudCom Expense worksheet'!M547))</f>
        <v>0</v>
      </c>
      <c r="M508" s="273">
        <f>IF(ISBLANK('BudCom Expense worksheet'!N547),"",('BudCom Expense worksheet'!N547))</f>
        <v>0</v>
      </c>
      <c r="N508" s="254">
        <f>IF(ISBLANK('BudCom Expense worksheet'!O547),"",('BudCom Expense worksheet'!O547))</f>
        <v>44159</v>
      </c>
      <c r="O508" s="273">
        <f>IF(ISBLANK('BudCom Expense worksheet'!P547),"",('BudCom Expense worksheet'!P547))</f>
        <v>0</v>
      </c>
      <c r="P508" s="273">
        <f>IF(ISBLANK('BudCom Expense worksheet'!Q547),"",('BudCom Expense worksheet'!Q547))</f>
        <v>0</v>
      </c>
    </row>
    <row r="509" spans="1:16" hidden="1" x14ac:dyDescent="0.25">
      <c r="A509" s="249"/>
      <c r="B509" s="249"/>
      <c r="C509" s="281" t="s">
        <v>1011</v>
      </c>
      <c r="D509" s="249"/>
      <c r="E509" s="322">
        <f>IF(ISBLANK('BudCom Expense worksheet'!F548),"",('BudCom Expense worksheet'!F548))</f>
        <v>4800</v>
      </c>
      <c r="F509" s="273">
        <f>IF(ISBLANK('BudCom Expense worksheet'!G548),"",('BudCom Expense worksheet'!G548))</f>
        <v>0</v>
      </c>
      <c r="G509" s="273">
        <f>IF(ISBLANK('BudCom Expense worksheet'!H548),"",('BudCom Expense worksheet'!H548))</f>
        <v>0</v>
      </c>
      <c r="H509" s="274">
        <f>IF(ISBLANK('BudCom Expense worksheet'!I548),"",('BudCom Expense worksheet'!I548))</f>
        <v>0</v>
      </c>
      <c r="I509" s="275" t="str">
        <f>IF(ISBLANK('BudCom Expense worksheet'!J548),"",('BudCom Expense worksheet'!J548))</f>
        <v>---</v>
      </c>
      <c r="J509" s="273">
        <f>IF(ISBLANK('BudCom Expense worksheet'!K548),"",('BudCom Expense worksheet'!K548))</f>
        <v>0</v>
      </c>
      <c r="K509" s="273">
        <f>IF(ISBLANK('BudCom Expense worksheet'!L548),"",('BudCom Expense worksheet'!L548))</f>
        <v>0</v>
      </c>
      <c r="L509" s="273">
        <f>IF(ISBLANK('BudCom Expense worksheet'!M548),"",('BudCom Expense worksheet'!M548))</f>
        <v>0</v>
      </c>
      <c r="M509" s="273">
        <f>IF(ISBLANK('BudCom Expense worksheet'!N548),"",('BudCom Expense worksheet'!N548))</f>
        <v>0</v>
      </c>
      <c r="N509" s="254">
        <f>IF(ISBLANK('BudCom Expense worksheet'!O548),"",('BudCom Expense worksheet'!O548))</f>
        <v>44159</v>
      </c>
      <c r="O509" s="273">
        <f>IF(ISBLANK('BudCom Expense worksheet'!P548),"",('BudCom Expense worksheet'!P548))</f>
        <v>0</v>
      </c>
      <c r="P509" s="273">
        <f>IF(ISBLANK('BudCom Expense worksheet'!Q548),"",('BudCom Expense worksheet'!Q548))</f>
        <v>0</v>
      </c>
    </row>
    <row r="510" spans="1:16" hidden="1" x14ac:dyDescent="0.25">
      <c r="A510" s="249"/>
      <c r="B510" s="249"/>
      <c r="C510" s="281" t="s">
        <v>1012</v>
      </c>
      <c r="D510" s="249"/>
      <c r="E510" s="322">
        <f>IF(ISBLANK('BudCom Expense worksheet'!F549),"",('BudCom Expense worksheet'!F549))</f>
        <v>2400</v>
      </c>
      <c r="F510" s="273">
        <f>IF(ISBLANK('BudCom Expense worksheet'!G549),"",('BudCom Expense worksheet'!G549))</f>
        <v>2400</v>
      </c>
      <c r="G510" s="273">
        <f>IF(ISBLANK('BudCom Expense worksheet'!H549),"",('BudCom Expense worksheet'!H549))</f>
        <v>2400</v>
      </c>
      <c r="H510" s="274">
        <f>IF(ISBLANK('BudCom Expense worksheet'!I549),"",('BudCom Expense worksheet'!I549))</f>
        <v>0</v>
      </c>
      <c r="I510" s="275">
        <f>IF(ISBLANK('BudCom Expense worksheet'!J549),"",('BudCom Expense worksheet'!J549))</f>
        <v>1</v>
      </c>
      <c r="J510" s="273">
        <f>IF(ISBLANK('BudCom Expense worksheet'!K549),"",('BudCom Expense worksheet'!K549))</f>
        <v>0</v>
      </c>
      <c r="K510" s="273">
        <f>IF(ISBLANK('BudCom Expense worksheet'!L549),"",('BudCom Expense worksheet'!L549))</f>
        <v>0</v>
      </c>
      <c r="L510" s="273">
        <f>IF(ISBLANK('BudCom Expense worksheet'!M549),"",('BudCom Expense worksheet'!M549))</f>
        <v>0</v>
      </c>
      <c r="M510" s="273">
        <f>IF(ISBLANK('BudCom Expense worksheet'!N549),"",('BudCom Expense worksheet'!N549))</f>
        <v>0</v>
      </c>
      <c r="N510" s="254">
        <f>IF(ISBLANK('BudCom Expense worksheet'!O549),"",('BudCom Expense worksheet'!O549))</f>
        <v>44159</v>
      </c>
      <c r="O510" s="273">
        <f>IF(ISBLANK('BudCom Expense worksheet'!P549),"",('BudCom Expense worksheet'!P549))</f>
        <v>0</v>
      </c>
      <c r="P510" s="273">
        <f>IF(ISBLANK('BudCom Expense worksheet'!Q549),"",('BudCom Expense worksheet'!Q549))</f>
        <v>0</v>
      </c>
    </row>
    <row r="511" spans="1:16" hidden="1" x14ac:dyDescent="0.25">
      <c r="A511" s="249"/>
      <c r="B511" s="249"/>
      <c r="C511" s="281" t="s">
        <v>1013</v>
      </c>
      <c r="D511" s="249"/>
      <c r="E511" s="322">
        <f>IF(ISBLANK('BudCom Expense worksheet'!F550),"",('BudCom Expense worksheet'!F550))</f>
        <v>6757</v>
      </c>
      <c r="F511" s="273">
        <f>IF(ISBLANK('BudCom Expense worksheet'!G550),"",('BudCom Expense worksheet'!G550))</f>
        <v>6757</v>
      </c>
      <c r="G511" s="273">
        <f>IF(ISBLANK('BudCom Expense worksheet'!H550),"",('BudCom Expense worksheet'!H550))</f>
        <v>6757</v>
      </c>
      <c r="H511" s="274">
        <f>IF(ISBLANK('BudCom Expense worksheet'!I550),"",('BudCom Expense worksheet'!I550))</f>
        <v>0</v>
      </c>
      <c r="I511" s="275">
        <f>IF(ISBLANK('BudCom Expense worksheet'!J550),"",('BudCom Expense worksheet'!J550))</f>
        <v>1</v>
      </c>
      <c r="J511" s="273">
        <f>IF(ISBLANK('BudCom Expense worksheet'!K550),"",('BudCom Expense worksheet'!K550))</f>
        <v>6757</v>
      </c>
      <c r="K511" s="273">
        <f>IF(ISBLANK('BudCom Expense worksheet'!L550),"",('BudCom Expense worksheet'!L550))</f>
        <v>6757</v>
      </c>
      <c r="L511" s="273">
        <f>IF(ISBLANK('BudCom Expense worksheet'!M550),"",('BudCom Expense worksheet'!M550))</f>
        <v>0</v>
      </c>
      <c r="M511" s="273">
        <f>IF(ISBLANK('BudCom Expense worksheet'!N550),"",('BudCom Expense worksheet'!N550))</f>
        <v>6757</v>
      </c>
      <c r="N511" s="254">
        <f>IF(ISBLANK('BudCom Expense worksheet'!O550),"",('BudCom Expense worksheet'!O550))</f>
        <v>44159</v>
      </c>
      <c r="O511" s="273">
        <f>IF(ISBLANK('BudCom Expense worksheet'!P550),"",('BudCom Expense worksheet'!P550))</f>
        <v>0</v>
      </c>
      <c r="P511" s="273">
        <f>IF(ISBLANK('BudCom Expense worksheet'!Q550),"",('BudCom Expense worksheet'!Q550))</f>
        <v>6757</v>
      </c>
    </row>
    <row r="512" spans="1:16" hidden="1" x14ac:dyDescent="0.25">
      <c r="A512" s="249"/>
      <c r="B512" s="249"/>
      <c r="C512" s="281" t="s">
        <v>1014</v>
      </c>
      <c r="D512" s="249"/>
      <c r="E512" s="322">
        <f>IF(ISBLANK('BudCom Expense worksheet'!F551),"",('BudCom Expense worksheet'!F551))</f>
        <v>500</v>
      </c>
      <c r="F512" s="273">
        <f>IF(ISBLANK('BudCom Expense worksheet'!G551),"",('BudCom Expense worksheet'!G551))</f>
        <v>500</v>
      </c>
      <c r="G512" s="273">
        <f>IF(ISBLANK('BudCom Expense worksheet'!H551),"",('BudCom Expense worksheet'!H551))</f>
        <v>500</v>
      </c>
      <c r="H512" s="274">
        <f>IF(ISBLANK('BudCom Expense worksheet'!I551),"",('BudCom Expense worksheet'!I551))</f>
        <v>0</v>
      </c>
      <c r="I512" s="275">
        <f>IF(ISBLANK('BudCom Expense worksheet'!J551),"",('BudCom Expense worksheet'!J551))</f>
        <v>1</v>
      </c>
      <c r="J512" s="273">
        <f>IF(ISBLANK('BudCom Expense worksheet'!K551),"",('BudCom Expense worksheet'!K551))</f>
        <v>500</v>
      </c>
      <c r="K512" s="273">
        <f>IF(ISBLANK('BudCom Expense worksheet'!L551),"",('BudCom Expense worksheet'!L551))</f>
        <v>500</v>
      </c>
      <c r="L512" s="273">
        <f>IF(ISBLANK('BudCom Expense worksheet'!M551),"",('BudCom Expense worksheet'!M551))</f>
        <v>0</v>
      </c>
      <c r="M512" s="273">
        <f>IF(ISBLANK('BudCom Expense worksheet'!N551),"",('BudCom Expense worksheet'!N551))</f>
        <v>500</v>
      </c>
      <c r="N512" s="254">
        <f>IF(ISBLANK('BudCom Expense worksheet'!O551),"",('BudCom Expense worksheet'!O551))</f>
        <v>44159</v>
      </c>
      <c r="O512" s="273">
        <f>IF(ISBLANK('BudCom Expense worksheet'!P551),"",('BudCom Expense worksheet'!P551))</f>
        <v>0</v>
      </c>
      <c r="P512" s="273">
        <f>IF(ISBLANK('BudCom Expense worksheet'!Q551),"",('BudCom Expense worksheet'!Q551))</f>
        <v>500</v>
      </c>
    </row>
    <row r="513" spans="1:16" hidden="1" x14ac:dyDescent="0.25">
      <c r="A513" s="249"/>
      <c r="B513" s="249"/>
      <c r="C513" s="281" t="s">
        <v>1015</v>
      </c>
      <c r="D513" s="249"/>
      <c r="E513" s="322">
        <f>IF(ISBLANK('BudCom Expense worksheet'!F552),"",('BudCom Expense worksheet'!F552))</f>
        <v>0</v>
      </c>
      <c r="F513" s="273">
        <f>IF(ISBLANK('BudCom Expense worksheet'!G552),"",('BudCom Expense worksheet'!G552))</f>
        <v>0</v>
      </c>
      <c r="G513" s="273">
        <f>IF(ISBLANK('BudCom Expense worksheet'!H552),"",('BudCom Expense worksheet'!H552))</f>
        <v>0</v>
      </c>
      <c r="H513" s="274">
        <f>IF(ISBLANK('BudCom Expense worksheet'!I552),"",('BudCom Expense worksheet'!I552))</f>
        <v>0</v>
      </c>
      <c r="I513" s="275" t="str">
        <f>IF(ISBLANK('BudCom Expense worksheet'!J552),"",('BudCom Expense worksheet'!J552))</f>
        <v>---</v>
      </c>
      <c r="J513" s="273">
        <f>IF(ISBLANK('BudCom Expense worksheet'!K552),"",('BudCom Expense worksheet'!K552))</f>
        <v>0</v>
      </c>
      <c r="K513" s="273">
        <f>IF(ISBLANK('BudCom Expense worksheet'!L552),"",('BudCom Expense worksheet'!L552))</f>
        <v>0</v>
      </c>
      <c r="L513" s="273">
        <f>IF(ISBLANK('BudCom Expense worksheet'!M552),"",('BudCom Expense worksheet'!M552))</f>
        <v>0</v>
      </c>
      <c r="M513" s="273">
        <f>IF(ISBLANK('BudCom Expense worksheet'!N552),"",('BudCom Expense worksheet'!N552))</f>
        <v>0</v>
      </c>
      <c r="N513" s="254">
        <f>IF(ISBLANK('BudCom Expense worksheet'!O552),"",('BudCom Expense worksheet'!O552))</f>
        <v>44159</v>
      </c>
      <c r="O513" s="273">
        <f>IF(ISBLANK('BudCom Expense worksheet'!P552),"",('BudCom Expense worksheet'!P552))</f>
        <v>0</v>
      </c>
      <c r="P513" s="273">
        <f>IF(ISBLANK('BudCom Expense worksheet'!Q552),"",('BudCom Expense worksheet'!Q552))</f>
        <v>0</v>
      </c>
    </row>
    <row r="514" spans="1:16" hidden="1" x14ac:dyDescent="0.25">
      <c r="A514" s="249"/>
      <c r="B514" s="249"/>
      <c r="C514" s="281" t="s">
        <v>1016</v>
      </c>
      <c r="D514" s="249"/>
      <c r="E514" s="322">
        <f>IF(ISBLANK('BudCom Expense worksheet'!F553),"",('BudCom Expense worksheet'!F553))</f>
        <v>2400</v>
      </c>
      <c r="F514" s="273">
        <f>IF(ISBLANK('BudCom Expense worksheet'!G553),"",('BudCom Expense worksheet'!G553))</f>
        <v>2400</v>
      </c>
      <c r="G514" s="273">
        <f>IF(ISBLANK('BudCom Expense worksheet'!H553),"",('BudCom Expense worksheet'!H553))</f>
        <v>2400</v>
      </c>
      <c r="H514" s="274">
        <f>IF(ISBLANK('BudCom Expense worksheet'!I553),"",('BudCom Expense worksheet'!I553))</f>
        <v>0</v>
      </c>
      <c r="I514" s="275">
        <f>IF(ISBLANK('BudCom Expense worksheet'!J553),"",('BudCom Expense worksheet'!J553))</f>
        <v>1</v>
      </c>
      <c r="J514" s="273">
        <f>IF(ISBLANK('BudCom Expense worksheet'!K553),"",('BudCom Expense worksheet'!K553))</f>
        <v>2400</v>
      </c>
      <c r="K514" s="273">
        <f>IF(ISBLANK('BudCom Expense worksheet'!L553),"",('BudCom Expense worksheet'!L553))</f>
        <v>2400</v>
      </c>
      <c r="L514" s="273">
        <f>IF(ISBLANK('BudCom Expense worksheet'!M553),"",('BudCom Expense worksheet'!M553))</f>
        <v>0</v>
      </c>
      <c r="M514" s="273">
        <f>IF(ISBLANK('BudCom Expense worksheet'!N553),"",('BudCom Expense worksheet'!N553))</f>
        <v>2400</v>
      </c>
      <c r="N514" s="254">
        <f>IF(ISBLANK('BudCom Expense worksheet'!O553),"",('BudCom Expense worksheet'!O553))</f>
        <v>44159</v>
      </c>
      <c r="O514" s="273">
        <f>IF(ISBLANK('BudCom Expense worksheet'!P553),"",('BudCom Expense worksheet'!P553))</f>
        <v>0</v>
      </c>
      <c r="P514" s="273">
        <f>IF(ISBLANK('BudCom Expense worksheet'!Q553),"",('BudCom Expense worksheet'!Q553))</f>
        <v>2400</v>
      </c>
    </row>
    <row r="515" spans="1:16" hidden="1" x14ac:dyDescent="0.25">
      <c r="A515" s="249"/>
      <c r="B515" s="249"/>
      <c r="C515" s="281" t="s">
        <v>1180</v>
      </c>
      <c r="D515" s="249"/>
      <c r="E515" s="322">
        <f>IF(ISBLANK('BudCom Expense worksheet'!F554),"",('BudCom Expense worksheet'!F554))</f>
        <v>1200</v>
      </c>
      <c r="F515" s="273">
        <f>IF(ISBLANK('BudCom Expense worksheet'!G554),"",('BudCom Expense worksheet'!G554))</f>
        <v>1200</v>
      </c>
      <c r="G515" s="273">
        <f>IF(ISBLANK('BudCom Expense worksheet'!H554),"",('BudCom Expense worksheet'!H554))</f>
        <v>1200</v>
      </c>
      <c r="H515" s="274">
        <f>IF(ISBLANK('BudCom Expense worksheet'!I554),"",('BudCom Expense worksheet'!I554))</f>
        <v>0</v>
      </c>
      <c r="I515" s="275">
        <f>IF(ISBLANK('BudCom Expense worksheet'!J554),"",('BudCom Expense worksheet'!J554))</f>
        <v>1</v>
      </c>
      <c r="J515" s="273">
        <f>IF(ISBLANK('BudCom Expense worksheet'!K554),"",('BudCom Expense worksheet'!K554))</f>
        <v>1200</v>
      </c>
      <c r="K515" s="273">
        <f>IF(ISBLANK('BudCom Expense worksheet'!L554),"",('BudCom Expense worksheet'!L554))</f>
        <v>1200</v>
      </c>
      <c r="L515" s="273">
        <f>IF(ISBLANK('BudCom Expense worksheet'!M554),"",('BudCom Expense worksheet'!M554))</f>
        <v>0</v>
      </c>
      <c r="M515" s="273">
        <f>IF(ISBLANK('BudCom Expense worksheet'!N554),"",('BudCom Expense worksheet'!N554))</f>
        <v>1200</v>
      </c>
      <c r="N515" s="254">
        <f>IF(ISBLANK('BudCom Expense worksheet'!O554),"",('BudCom Expense worksheet'!O554))</f>
        <v>44159</v>
      </c>
      <c r="O515" s="273">
        <f>IF(ISBLANK('BudCom Expense worksheet'!P554),"",('BudCom Expense worksheet'!P554))</f>
        <v>0</v>
      </c>
      <c r="P515" s="273">
        <f>IF(ISBLANK('BudCom Expense worksheet'!Q554),"",('BudCom Expense worksheet'!Q554))</f>
        <v>1200</v>
      </c>
    </row>
    <row r="516" spans="1:16" hidden="1" x14ac:dyDescent="0.25">
      <c r="A516" s="249"/>
      <c r="B516" s="249"/>
      <c r="C516" s="281" t="s">
        <v>1017</v>
      </c>
      <c r="D516" s="249"/>
      <c r="E516" s="322">
        <f>IF(ISBLANK('BudCom Expense worksheet'!F555),"",('BudCom Expense worksheet'!F555))</f>
        <v>0</v>
      </c>
      <c r="F516" s="273">
        <f>IF(ISBLANK('BudCom Expense worksheet'!G555),"",('BudCom Expense worksheet'!G555))</f>
        <v>0</v>
      </c>
      <c r="G516" s="273">
        <f>IF(ISBLANK('BudCom Expense worksheet'!H555),"",('BudCom Expense worksheet'!H555))</f>
        <v>0</v>
      </c>
      <c r="H516" s="274">
        <f>IF(ISBLANK('BudCom Expense worksheet'!I555),"",('BudCom Expense worksheet'!I555))</f>
        <v>0</v>
      </c>
      <c r="I516" s="275" t="str">
        <f>IF(ISBLANK('BudCom Expense worksheet'!J555),"",('BudCom Expense worksheet'!J555))</f>
        <v>---</v>
      </c>
      <c r="J516" s="273">
        <f>IF(ISBLANK('BudCom Expense worksheet'!K555),"",('BudCom Expense worksheet'!K555))</f>
        <v>0</v>
      </c>
      <c r="K516" s="273">
        <f>IF(ISBLANK('BudCom Expense worksheet'!L555),"",('BudCom Expense worksheet'!L555))</f>
        <v>0</v>
      </c>
      <c r="L516" s="273">
        <f>IF(ISBLANK('BudCom Expense worksheet'!M555),"",('BudCom Expense worksheet'!M555))</f>
        <v>0</v>
      </c>
      <c r="M516" s="273">
        <f>IF(ISBLANK('BudCom Expense worksheet'!N555),"",('BudCom Expense worksheet'!N555))</f>
        <v>0</v>
      </c>
      <c r="N516" s="254">
        <f>IF(ISBLANK('BudCom Expense worksheet'!O555),"",('BudCom Expense worksheet'!O555))</f>
        <v>44159</v>
      </c>
      <c r="O516" s="273">
        <f>IF(ISBLANK('BudCom Expense worksheet'!P555),"",('BudCom Expense worksheet'!P555))</f>
        <v>0</v>
      </c>
      <c r="P516" s="273">
        <f>IF(ISBLANK('BudCom Expense worksheet'!Q555),"",('BudCom Expense worksheet'!Q555))</f>
        <v>0</v>
      </c>
    </row>
    <row r="517" spans="1:16" hidden="1" x14ac:dyDescent="0.25">
      <c r="A517" s="249"/>
      <c r="B517" s="249"/>
      <c r="C517" s="281" t="s">
        <v>1018</v>
      </c>
      <c r="D517" s="249"/>
      <c r="E517" s="322">
        <f>IF(ISBLANK('BudCom Expense worksheet'!F556),"",('BudCom Expense worksheet'!F556))</f>
        <v>125</v>
      </c>
      <c r="F517" s="273">
        <f>IF(ISBLANK('BudCom Expense worksheet'!G556),"",('BudCom Expense worksheet'!G556))</f>
        <v>125</v>
      </c>
      <c r="G517" s="273">
        <f>IF(ISBLANK('BudCom Expense worksheet'!H556),"",('BudCom Expense worksheet'!H556))</f>
        <v>125</v>
      </c>
      <c r="H517" s="274">
        <f>IF(ISBLANK('BudCom Expense worksheet'!I556),"",('BudCom Expense worksheet'!I556))</f>
        <v>0</v>
      </c>
      <c r="I517" s="275">
        <f>IF(ISBLANK('BudCom Expense worksheet'!J556),"",('BudCom Expense worksheet'!J556))</f>
        <v>1</v>
      </c>
      <c r="J517" s="273">
        <f>IF(ISBLANK('BudCom Expense worksheet'!K556),"",('BudCom Expense worksheet'!K556))</f>
        <v>125</v>
      </c>
      <c r="K517" s="273">
        <f>IF(ISBLANK('BudCom Expense worksheet'!L556),"",('BudCom Expense worksheet'!L556))</f>
        <v>125</v>
      </c>
      <c r="L517" s="273">
        <f>IF(ISBLANK('BudCom Expense worksheet'!M556),"",('BudCom Expense worksheet'!M556))</f>
        <v>0</v>
      </c>
      <c r="M517" s="273">
        <f>IF(ISBLANK('BudCom Expense worksheet'!N556),"",('BudCom Expense worksheet'!N556))</f>
        <v>125</v>
      </c>
      <c r="N517" s="254">
        <f>IF(ISBLANK('BudCom Expense worksheet'!O556),"",('BudCom Expense worksheet'!O556))</f>
        <v>44159</v>
      </c>
      <c r="O517" s="273">
        <f>IF(ISBLANK('BudCom Expense worksheet'!P556),"",('BudCom Expense worksheet'!P556))</f>
        <v>0</v>
      </c>
      <c r="P517" s="273">
        <f>IF(ISBLANK('BudCom Expense worksheet'!Q556),"",('BudCom Expense worksheet'!Q556))</f>
        <v>125</v>
      </c>
    </row>
    <row r="518" spans="1:16" hidden="1" x14ac:dyDescent="0.25">
      <c r="A518" s="249"/>
      <c r="B518" s="249"/>
      <c r="C518" s="281" t="s">
        <v>1019</v>
      </c>
      <c r="D518" s="249"/>
      <c r="E518" s="322">
        <f>IF(ISBLANK('BudCom Expense worksheet'!F557),"",('BudCom Expense worksheet'!F557))</f>
        <v>0</v>
      </c>
      <c r="F518" s="273">
        <f>IF(ISBLANK('BudCom Expense worksheet'!G557),"",('BudCom Expense worksheet'!G557))</f>
        <v>0</v>
      </c>
      <c r="G518" s="273">
        <f>IF(ISBLANK('BudCom Expense worksheet'!H557),"",('BudCom Expense worksheet'!H557))</f>
        <v>0</v>
      </c>
      <c r="H518" s="274">
        <f>IF(ISBLANK('BudCom Expense worksheet'!I557),"",('BudCom Expense worksheet'!I557))</f>
        <v>0</v>
      </c>
      <c r="I518" s="275" t="str">
        <f>IF(ISBLANK('BudCom Expense worksheet'!J557),"",('BudCom Expense worksheet'!J557))</f>
        <v>---</v>
      </c>
      <c r="J518" s="273">
        <f>IF(ISBLANK('BudCom Expense worksheet'!K557),"",('BudCom Expense worksheet'!K557))</f>
        <v>0</v>
      </c>
      <c r="K518" s="273">
        <f>IF(ISBLANK('BudCom Expense worksheet'!L557),"",('BudCom Expense worksheet'!L557))</f>
        <v>0</v>
      </c>
      <c r="L518" s="273">
        <f>IF(ISBLANK('BudCom Expense worksheet'!M557),"",('BudCom Expense worksheet'!M557))</f>
        <v>0</v>
      </c>
      <c r="M518" s="273">
        <f>IF(ISBLANK('BudCom Expense worksheet'!N557),"",('BudCom Expense worksheet'!N557))</f>
        <v>0</v>
      </c>
      <c r="N518" s="254">
        <f>IF(ISBLANK('BudCom Expense worksheet'!O557),"",('BudCom Expense worksheet'!O557))</f>
        <v>44159</v>
      </c>
      <c r="O518" s="273">
        <f>IF(ISBLANK('BudCom Expense worksheet'!P557),"",('BudCom Expense worksheet'!P557))</f>
        <v>0</v>
      </c>
      <c r="P518" s="273">
        <f>IF(ISBLANK('BudCom Expense worksheet'!Q557),"",('BudCom Expense worksheet'!Q557))</f>
        <v>0</v>
      </c>
    </row>
    <row r="519" spans="1:16" hidden="1" x14ac:dyDescent="0.25">
      <c r="A519" s="249"/>
      <c r="B519" s="249"/>
      <c r="C519" s="281" t="s">
        <v>1020</v>
      </c>
      <c r="D519" s="249"/>
      <c r="E519" s="322">
        <f>IF(ISBLANK('BudCom Expense worksheet'!F558),"",('BudCom Expense worksheet'!F558))</f>
        <v>2000</v>
      </c>
      <c r="F519" s="273">
        <f>IF(ISBLANK('BudCom Expense worksheet'!G558),"",('BudCom Expense worksheet'!G558))</f>
        <v>2000</v>
      </c>
      <c r="G519" s="273">
        <f>IF(ISBLANK('BudCom Expense worksheet'!H558),"",('BudCom Expense worksheet'!H558))</f>
        <v>2000</v>
      </c>
      <c r="H519" s="274">
        <f>IF(ISBLANK('BudCom Expense worksheet'!I558),"",('BudCom Expense worksheet'!I558))</f>
        <v>0</v>
      </c>
      <c r="I519" s="275">
        <f>IF(ISBLANK('BudCom Expense worksheet'!J558),"",('BudCom Expense worksheet'!J558))</f>
        <v>1</v>
      </c>
      <c r="J519" s="273">
        <f>IF(ISBLANK('BudCom Expense worksheet'!K558),"",('BudCom Expense worksheet'!K558))</f>
        <v>2000</v>
      </c>
      <c r="K519" s="273">
        <f>IF(ISBLANK('BudCom Expense worksheet'!L558),"",('BudCom Expense worksheet'!L558))</f>
        <v>2000</v>
      </c>
      <c r="L519" s="273">
        <f>IF(ISBLANK('BudCom Expense worksheet'!M558),"",('BudCom Expense worksheet'!M558))</f>
        <v>0</v>
      </c>
      <c r="M519" s="273">
        <f>IF(ISBLANK('BudCom Expense worksheet'!N558),"",('BudCom Expense worksheet'!N558))</f>
        <v>2000</v>
      </c>
      <c r="N519" s="254">
        <f>IF(ISBLANK('BudCom Expense worksheet'!O558),"",('BudCom Expense worksheet'!O558))</f>
        <v>44159</v>
      </c>
      <c r="O519" s="273">
        <f>IF(ISBLANK('BudCom Expense worksheet'!P558),"",('BudCom Expense worksheet'!P558))</f>
        <v>0</v>
      </c>
      <c r="P519" s="273">
        <f>IF(ISBLANK('BudCom Expense worksheet'!Q558),"",('BudCom Expense worksheet'!Q558))</f>
        <v>2000</v>
      </c>
    </row>
    <row r="520" spans="1:16" hidden="1" x14ac:dyDescent="0.25">
      <c r="A520" s="249"/>
      <c r="B520" s="249"/>
      <c r="C520" s="281" t="s">
        <v>1021</v>
      </c>
      <c r="D520" s="249"/>
      <c r="E520" s="322">
        <f>IF(ISBLANK('BudCom Expense worksheet'!F559),"",('BudCom Expense worksheet'!F559))</f>
        <v>0</v>
      </c>
      <c r="F520" s="273">
        <f>IF(ISBLANK('BudCom Expense worksheet'!G559),"",('BudCom Expense worksheet'!G559))</f>
        <v>0</v>
      </c>
      <c r="G520" s="273">
        <f>IF(ISBLANK('BudCom Expense worksheet'!H559),"",('BudCom Expense worksheet'!H559))</f>
        <v>0</v>
      </c>
      <c r="H520" s="274">
        <f>IF(ISBLANK('BudCom Expense worksheet'!I559),"",('BudCom Expense worksheet'!I559))</f>
        <v>0</v>
      </c>
      <c r="I520" s="275" t="str">
        <f>IF(ISBLANK('BudCom Expense worksheet'!J559),"",('BudCom Expense worksheet'!J559))</f>
        <v>---</v>
      </c>
      <c r="J520" s="273">
        <f>IF(ISBLANK('BudCom Expense worksheet'!K559),"",('BudCom Expense worksheet'!K559))</f>
        <v>0</v>
      </c>
      <c r="K520" s="273">
        <f>IF(ISBLANK('BudCom Expense worksheet'!L559),"",('BudCom Expense worksheet'!L559))</f>
        <v>0</v>
      </c>
      <c r="L520" s="273">
        <f>IF(ISBLANK('BudCom Expense worksheet'!M559),"",('BudCom Expense worksheet'!M559))</f>
        <v>0</v>
      </c>
      <c r="M520" s="273">
        <f>IF(ISBLANK('BudCom Expense worksheet'!N559),"",('BudCom Expense worksheet'!N559))</f>
        <v>0</v>
      </c>
      <c r="N520" s="254">
        <f>IF(ISBLANK('BudCom Expense worksheet'!O559),"",('BudCom Expense worksheet'!O559))</f>
        <v>44159</v>
      </c>
      <c r="O520" s="273">
        <f>IF(ISBLANK('BudCom Expense worksheet'!P559),"",('BudCom Expense worksheet'!P559))</f>
        <v>0</v>
      </c>
      <c r="P520" s="273">
        <f>IF(ISBLANK('BudCom Expense worksheet'!Q559),"",('BudCom Expense worksheet'!Q559))</f>
        <v>0</v>
      </c>
    </row>
    <row r="521" spans="1:16" hidden="1" x14ac:dyDescent="0.25">
      <c r="A521" s="249"/>
      <c r="B521" s="249"/>
      <c r="C521" s="281" t="s">
        <v>1022</v>
      </c>
      <c r="D521" s="249"/>
      <c r="E521" s="322">
        <f>IF(ISBLANK('BudCom Expense worksheet'!F560),"",('BudCom Expense worksheet'!F560))</f>
        <v>1000</v>
      </c>
      <c r="F521" s="273">
        <f>IF(ISBLANK('BudCom Expense worksheet'!G560),"",('BudCom Expense worksheet'!G560))</f>
        <v>1000</v>
      </c>
      <c r="G521" s="273">
        <f>IF(ISBLANK('BudCom Expense worksheet'!H560),"",('BudCom Expense worksheet'!H560))</f>
        <v>1000</v>
      </c>
      <c r="H521" s="274">
        <f>IF(ISBLANK('BudCom Expense worksheet'!I560),"",('BudCom Expense worksheet'!I560))</f>
        <v>0</v>
      </c>
      <c r="I521" s="275">
        <f>IF(ISBLANK('BudCom Expense worksheet'!J560),"",('BudCom Expense worksheet'!J560))</f>
        <v>1</v>
      </c>
      <c r="J521" s="273">
        <f>IF(ISBLANK('BudCom Expense worksheet'!K560),"",('BudCom Expense worksheet'!K560))</f>
        <v>1000</v>
      </c>
      <c r="K521" s="273">
        <f>IF(ISBLANK('BudCom Expense worksheet'!L560),"",('BudCom Expense worksheet'!L560))</f>
        <v>1000</v>
      </c>
      <c r="L521" s="273">
        <f>IF(ISBLANK('BudCom Expense worksheet'!M560),"",('BudCom Expense worksheet'!M560))</f>
        <v>0</v>
      </c>
      <c r="M521" s="273">
        <f>IF(ISBLANK('BudCom Expense worksheet'!N560),"",('BudCom Expense worksheet'!N560))</f>
        <v>1000</v>
      </c>
      <c r="N521" s="254">
        <f>IF(ISBLANK('BudCom Expense worksheet'!O560),"",('BudCom Expense worksheet'!O560))</f>
        <v>44159</v>
      </c>
      <c r="O521" s="273">
        <f>IF(ISBLANK('BudCom Expense worksheet'!P560),"",('BudCom Expense worksheet'!P560))</f>
        <v>0</v>
      </c>
      <c r="P521" s="273">
        <f>IF(ISBLANK('BudCom Expense worksheet'!Q560),"",('BudCom Expense worksheet'!Q560))</f>
        <v>1000</v>
      </c>
    </row>
    <row r="522" spans="1:16" hidden="1" x14ac:dyDescent="0.25">
      <c r="A522" s="249"/>
      <c r="B522" s="249"/>
      <c r="C522" s="281" t="s">
        <v>1023</v>
      </c>
      <c r="D522" s="249"/>
      <c r="E522" s="322">
        <f>IF(ISBLANK('BudCom Expense worksheet'!F561),"",('BudCom Expense worksheet'!F561))</f>
        <v>2200</v>
      </c>
      <c r="F522" s="273">
        <f>IF(ISBLANK('BudCom Expense worksheet'!G561),"",('BudCom Expense worksheet'!G561))</f>
        <v>2500</v>
      </c>
      <c r="G522" s="273">
        <f>IF(ISBLANK('BudCom Expense worksheet'!H561),"",('BudCom Expense worksheet'!H561))</f>
        <v>2500</v>
      </c>
      <c r="H522" s="274">
        <f>IF(ISBLANK('BudCom Expense worksheet'!I561),"",('BudCom Expense worksheet'!I561))</f>
        <v>0</v>
      </c>
      <c r="I522" s="275">
        <f>IF(ISBLANK('BudCom Expense worksheet'!J561),"",('BudCom Expense worksheet'!J561))</f>
        <v>1</v>
      </c>
      <c r="J522" s="273">
        <f>IF(ISBLANK('BudCom Expense worksheet'!K561),"",('BudCom Expense worksheet'!K561))</f>
        <v>4900</v>
      </c>
      <c r="K522" s="273">
        <f>IF(ISBLANK('BudCom Expense worksheet'!L561),"",('BudCom Expense worksheet'!L561))</f>
        <v>4900</v>
      </c>
      <c r="L522" s="273">
        <f>IF(ISBLANK('BudCom Expense worksheet'!M561),"",('BudCom Expense worksheet'!M561))</f>
        <v>0</v>
      </c>
      <c r="M522" s="273">
        <f>IF(ISBLANK('BudCom Expense worksheet'!N561),"",('BudCom Expense worksheet'!N561))</f>
        <v>4900</v>
      </c>
      <c r="N522" s="254">
        <f>IF(ISBLANK('BudCom Expense worksheet'!O561),"",('BudCom Expense worksheet'!O561))</f>
        <v>44159</v>
      </c>
      <c r="O522" s="273">
        <f>IF(ISBLANK('BudCom Expense worksheet'!P561),"",('BudCom Expense worksheet'!P561))</f>
        <v>0</v>
      </c>
      <c r="P522" s="273">
        <f>IF(ISBLANK('BudCom Expense worksheet'!Q561),"",('BudCom Expense worksheet'!Q561))</f>
        <v>2500</v>
      </c>
    </row>
    <row r="523" spans="1:16" hidden="1" x14ac:dyDescent="0.25">
      <c r="A523" s="249"/>
      <c r="B523" s="249"/>
      <c r="C523" s="281" t="s">
        <v>1024</v>
      </c>
      <c r="D523" s="249"/>
      <c r="E523" s="322">
        <f>IF(ISBLANK('BudCom Expense worksheet'!F562),"",('BudCom Expense worksheet'!F562))</f>
        <v>0</v>
      </c>
      <c r="F523" s="273">
        <f>IF(ISBLANK('BudCom Expense worksheet'!G562),"",('BudCom Expense worksheet'!G562))</f>
        <v>0</v>
      </c>
      <c r="G523" s="273">
        <f>IF(ISBLANK('BudCom Expense worksheet'!H562),"",('BudCom Expense worksheet'!H562))</f>
        <v>0</v>
      </c>
      <c r="H523" s="274">
        <f>IF(ISBLANK('BudCom Expense worksheet'!I562),"",('BudCom Expense worksheet'!I562))</f>
        <v>0</v>
      </c>
      <c r="I523" s="275" t="str">
        <f>IF(ISBLANK('BudCom Expense worksheet'!J562),"",('BudCom Expense worksheet'!J562))</f>
        <v>---</v>
      </c>
      <c r="J523" s="273">
        <f>IF(ISBLANK('BudCom Expense worksheet'!K562),"",('BudCom Expense worksheet'!K562))</f>
        <v>0</v>
      </c>
      <c r="K523" s="273">
        <f>IF(ISBLANK('BudCom Expense worksheet'!L562),"",('BudCom Expense worksheet'!L562))</f>
        <v>0</v>
      </c>
      <c r="L523" s="273">
        <f>IF(ISBLANK('BudCom Expense worksheet'!M562),"",('BudCom Expense worksheet'!M562))</f>
        <v>0</v>
      </c>
      <c r="M523" s="273">
        <f>IF(ISBLANK('BudCom Expense worksheet'!N562),"",('BudCom Expense worksheet'!N562))</f>
        <v>0</v>
      </c>
      <c r="N523" s="254">
        <f>IF(ISBLANK('BudCom Expense worksheet'!O562),"",('BudCom Expense worksheet'!O562))</f>
        <v>44159</v>
      </c>
      <c r="O523" s="273">
        <f>IF(ISBLANK('BudCom Expense worksheet'!P562),"",('BudCom Expense worksheet'!P562))</f>
        <v>0</v>
      </c>
      <c r="P523" s="273">
        <f>IF(ISBLANK('BudCom Expense worksheet'!Q562),"",('BudCom Expense worksheet'!Q562))</f>
        <v>0</v>
      </c>
    </row>
    <row r="524" spans="1:16" hidden="1" x14ac:dyDescent="0.25">
      <c r="A524" s="249"/>
      <c r="B524" s="249"/>
      <c r="C524" s="281" t="s">
        <v>1025</v>
      </c>
      <c r="D524" s="249"/>
      <c r="E524" s="322">
        <f>IF(ISBLANK('BudCom Expense worksheet'!F563),"",('BudCom Expense worksheet'!F563))</f>
        <v>2500</v>
      </c>
      <c r="F524" s="273">
        <f>IF(ISBLANK('BudCom Expense worksheet'!G563),"",('BudCom Expense worksheet'!G563))</f>
        <v>2500</v>
      </c>
      <c r="G524" s="273">
        <f>IF(ISBLANK('BudCom Expense worksheet'!H563),"",('BudCom Expense worksheet'!H563))</f>
        <v>2500</v>
      </c>
      <c r="H524" s="274">
        <f>IF(ISBLANK('BudCom Expense worksheet'!I563),"",('BudCom Expense worksheet'!I563))</f>
        <v>0</v>
      </c>
      <c r="I524" s="275">
        <f>IF(ISBLANK('BudCom Expense worksheet'!J563),"",('BudCom Expense worksheet'!J563))</f>
        <v>1</v>
      </c>
      <c r="J524" s="273">
        <f>IF(ISBLANK('BudCom Expense worksheet'!K563),"",('BudCom Expense worksheet'!K563))</f>
        <v>2500</v>
      </c>
      <c r="K524" s="273">
        <f>IF(ISBLANK('BudCom Expense worksheet'!L563),"",('BudCom Expense worksheet'!L563))</f>
        <v>2500</v>
      </c>
      <c r="L524" s="273">
        <f>IF(ISBLANK('BudCom Expense worksheet'!M563),"",('BudCom Expense worksheet'!M563))</f>
        <v>0</v>
      </c>
      <c r="M524" s="273">
        <f>IF(ISBLANK('BudCom Expense worksheet'!N563),"",('BudCom Expense worksheet'!N563))</f>
        <v>2500</v>
      </c>
      <c r="N524" s="254">
        <f>IF(ISBLANK('BudCom Expense worksheet'!O563),"",('BudCom Expense worksheet'!O563))</f>
        <v>44159</v>
      </c>
      <c r="O524" s="273">
        <f>IF(ISBLANK('BudCom Expense worksheet'!P563),"",('BudCom Expense worksheet'!P563))</f>
        <v>0</v>
      </c>
      <c r="P524" s="273">
        <f>IF(ISBLANK('BudCom Expense worksheet'!Q563),"",('BudCom Expense worksheet'!Q563))</f>
        <v>2500</v>
      </c>
    </row>
    <row r="525" spans="1:16" hidden="1" x14ac:dyDescent="0.25">
      <c r="A525" s="249"/>
      <c r="B525" s="249"/>
      <c r="C525" s="281" t="s">
        <v>1026</v>
      </c>
      <c r="D525" s="249"/>
      <c r="E525" s="322">
        <f>IF(ISBLANK('BudCom Expense worksheet'!F564),"",('BudCom Expense worksheet'!F564))</f>
        <v>1000</v>
      </c>
      <c r="F525" s="273">
        <f>IF(ISBLANK('BudCom Expense worksheet'!G564),"",('BudCom Expense worksheet'!G564))</f>
        <v>1000</v>
      </c>
      <c r="G525" s="273">
        <f>IF(ISBLANK('BudCom Expense worksheet'!H564),"",('BudCom Expense worksheet'!H564))</f>
        <v>1000</v>
      </c>
      <c r="H525" s="274">
        <f>IF(ISBLANK('BudCom Expense worksheet'!I564),"",('BudCom Expense worksheet'!I564))</f>
        <v>0</v>
      </c>
      <c r="I525" s="275">
        <f>IF(ISBLANK('BudCom Expense worksheet'!J564),"",('BudCom Expense worksheet'!J564))</f>
        <v>1</v>
      </c>
      <c r="J525" s="273">
        <f>IF(ISBLANK('BudCom Expense worksheet'!K564),"",('BudCom Expense worksheet'!K564))</f>
        <v>100</v>
      </c>
      <c r="K525" s="273">
        <f>IF(ISBLANK('BudCom Expense worksheet'!L564),"",('BudCom Expense worksheet'!L564))</f>
        <v>1000</v>
      </c>
      <c r="L525" s="273">
        <f>IF(ISBLANK('BudCom Expense worksheet'!M564),"",('BudCom Expense worksheet'!M564))</f>
        <v>-900</v>
      </c>
      <c r="M525" s="273">
        <f>IF(ISBLANK('BudCom Expense worksheet'!N564),"",('BudCom Expense worksheet'!N564))</f>
        <v>1000</v>
      </c>
      <c r="N525" s="254">
        <f>IF(ISBLANK('BudCom Expense worksheet'!O564),"",('BudCom Expense worksheet'!O564))</f>
        <v>44159</v>
      </c>
      <c r="O525" s="273">
        <f>IF(ISBLANK('BudCom Expense worksheet'!P564),"",('BudCom Expense worksheet'!P564))</f>
        <v>0</v>
      </c>
      <c r="P525" s="273">
        <f>IF(ISBLANK('BudCom Expense worksheet'!Q564),"",('BudCom Expense worksheet'!Q564))</f>
        <v>1000</v>
      </c>
    </row>
    <row r="526" spans="1:16" hidden="1" x14ac:dyDescent="0.25">
      <c r="A526" s="249"/>
      <c r="B526" s="249"/>
      <c r="C526" s="281" t="s">
        <v>1027</v>
      </c>
      <c r="D526" s="249"/>
      <c r="E526" s="322">
        <f>IF(ISBLANK('BudCom Expense worksheet'!F565),"",('BudCom Expense worksheet'!F565))</f>
        <v>0</v>
      </c>
      <c r="F526" s="273">
        <f>IF(ISBLANK('BudCom Expense worksheet'!G565),"",('BudCom Expense worksheet'!G565))</f>
        <v>0</v>
      </c>
      <c r="G526" s="273">
        <f>IF(ISBLANK('BudCom Expense worksheet'!H565),"",('BudCom Expense worksheet'!H565))</f>
        <v>0</v>
      </c>
      <c r="H526" s="274">
        <f>IF(ISBLANK('BudCom Expense worksheet'!I565),"",('BudCom Expense worksheet'!I565))</f>
        <v>0</v>
      </c>
      <c r="I526" s="275" t="str">
        <f>IF(ISBLANK('BudCom Expense worksheet'!J565),"",('BudCom Expense worksheet'!J565))</f>
        <v>---</v>
      </c>
      <c r="J526" s="273">
        <f>IF(ISBLANK('BudCom Expense worksheet'!K565),"",('BudCom Expense worksheet'!K565))</f>
        <v>0</v>
      </c>
      <c r="K526" s="273">
        <f>IF(ISBLANK('BudCom Expense worksheet'!L565),"",('BudCom Expense worksheet'!L565))</f>
        <v>0</v>
      </c>
      <c r="L526" s="273">
        <f>IF(ISBLANK('BudCom Expense worksheet'!M565),"",('BudCom Expense worksheet'!M565))</f>
        <v>0</v>
      </c>
      <c r="M526" s="273">
        <f>IF(ISBLANK('BudCom Expense worksheet'!N565),"",('BudCom Expense worksheet'!N565))</f>
        <v>0</v>
      </c>
      <c r="N526" s="254">
        <f>IF(ISBLANK('BudCom Expense worksheet'!O565),"",('BudCom Expense worksheet'!O565))</f>
        <v>44159</v>
      </c>
      <c r="O526" s="273">
        <f>IF(ISBLANK('BudCom Expense worksheet'!P565),"",('BudCom Expense worksheet'!P565))</f>
        <v>0</v>
      </c>
      <c r="P526" s="273">
        <f>IF(ISBLANK('BudCom Expense worksheet'!Q565),"",('BudCom Expense worksheet'!Q565))</f>
        <v>0</v>
      </c>
    </row>
    <row r="527" spans="1:16" hidden="1" x14ac:dyDescent="0.25">
      <c r="A527" s="249"/>
      <c r="B527" s="249"/>
      <c r="C527" s="281" t="s">
        <v>1259</v>
      </c>
      <c r="D527" s="249"/>
      <c r="E527" s="322">
        <f>IF(ISBLANK('BudCom Expense worksheet'!F566),"",('BudCom Expense worksheet'!F566))</f>
        <v>250</v>
      </c>
      <c r="F527" s="273">
        <f>IF(ISBLANK('BudCom Expense worksheet'!G566),"",('BudCom Expense worksheet'!G566))</f>
        <v>600</v>
      </c>
      <c r="G527" s="273">
        <f>IF(ISBLANK('BudCom Expense worksheet'!H566),"",('BudCom Expense worksheet'!H566))</f>
        <v>600</v>
      </c>
      <c r="H527" s="274">
        <f>IF(ISBLANK('BudCom Expense worksheet'!I566),"",('BudCom Expense worksheet'!I566))</f>
        <v>0</v>
      </c>
      <c r="I527" s="275">
        <f>IF(ISBLANK('BudCom Expense worksheet'!J566),"",('BudCom Expense worksheet'!J566))</f>
        <v>1</v>
      </c>
      <c r="J527" s="273">
        <f>IF(ISBLANK('BudCom Expense worksheet'!K566),"",('BudCom Expense worksheet'!K566))</f>
        <v>600</v>
      </c>
      <c r="K527" s="273">
        <f>IF(ISBLANK('BudCom Expense worksheet'!L566),"",('BudCom Expense worksheet'!L566))</f>
        <v>600</v>
      </c>
      <c r="L527" s="273">
        <f>IF(ISBLANK('BudCom Expense worksheet'!M566),"",('BudCom Expense worksheet'!M566))</f>
        <v>0</v>
      </c>
      <c r="M527" s="273">
        <f>IF(ISBLANK('BudCom Expense worksheet'!N566),"",('BudCom Expense worksheet'!N566))</f>
        <v>600</v>
      </c>
      <c r="N527" s="254">
        <f>IF(ISBLANK('BudCom Expense worksheet'!O566),"",('BudCom Expense worksheet'!O566))</f>
        <v>44159</v>
      </c>
      <c r="O527" s="273">
        <f>IF(ISBLANK('BudCom Expense worksheet'!P566),"",('BudCom Expense worksheet'!P566))</f>
        <v>0</v>
      </c>
      <c r="P527" s="273">
        <f>IF(ISBLANK('BudCom Expense worksheet'!Q566),"",('BudCom Expense worksheet'!Q566))</f>
        <v>600</v>
      </c>
    </row>
    <row r="528" spans="1:16" hidden="1" x14ac:dyDescent="0.25">
      <c r="A528" s="249"/>
      <c r="B528" s="249"/>
      <c r="C528" s="281" t="s">
        <v>1260</v>
      </c>
      <c r="D528" s="249"/>
      <c r="E528" s="322" t="str">
        <f>IF(ISBLANK('BudCom Expense worksheet'!F567),"",('BudCom Expense worksheet'!F567))</f>
        <v/>
      </c>
      <c r="F528" s="273">
        <f>IF(ISBLANK('BudCom Expense worksheet'!G567),"",('BudCom Expense worksheet'!G567))</f>
        <v>4000</v>
      </c>
      <c r="G528" s="273">
        <f>IF(ISBLANK('BudCom Expense worksheet'!H567),"",('BudCom Expense worksheet'!H567))</f>
        <v>4000</v>
      </c>
      <c r="H528" s="274" t="str">
        <f>IF(ISBLANK('BudCom Expense worksheet'!I567),"",('BudCom Expense worksheet'!I567))</f>
        <v/>
      </c>
      <c r="I528" s="275" t="str">
        <f>IF(ISBLANK('BudCom Expense worksheet'!J567),"",('BudCom Expense worksheet'!J567))</f>
        <v/>
      </c>
      <c r="J528" s="273">
        <f>IF(ISBLANK('BudCom Expense worksheet'!K567),"",('BudCom Expense worksheet'!K567))</f>
        <v>4000</v>
      </c>
      <c r="K528" s="273">
        <f>IF(ISBLANK('BudCom Expense worksheet'!L567),"",('BudCom Expense worksheet'!L567))</f>
        <v>4000</v>
      </c>
      <c r="L528" s="273">
        <f>IF(ISBLANK('BudCom Expense worksheet'!M567),"",('BudCom Expense worksheet'!M567))</f>
        <v>0</v>
      </c>
      <c r="M528" s="273">
        <f>IF(ISBLANK('BudCom Expense worksheet'!N567),"",('BudCom Expense worksheet'!N567))</f>
        <v>4000</v>
      </c>
      <c r="N528" s="254">
        <f>IF(ISBLANK('BudCom Expense worksheet'!O567),"",('BudCom Expense worksheet'!O567))</f>
        <v>44159</v>
      </c>
      <c r="O528" s="273">
        <f>IF(ISBLANK('BudCom Expense worksheet'!P567),"",('BudCom Expense worksheet'!P567))</f>
        <v>0</v>
      </c>
      <c r="P528" s="273">
        <f>IF(ISBLANK('BudCom Expense worksheet'!Q567),"",('BudCom Expense worksheet'!Q567))</f>
        <v>4000</v>
      </c>
    </row>
    <row r="529" spans="1:16" hidden="1" x14ac:dyDescent="0.25">
      <c r="A529" s="249"/>
      <c r="B529" s="249"/>
      <c r="C529" s="281" t="s">
        <v>1261</v>
      </c>
      <c r="D529" s="249"/>
      <c r="E529" s="310" t="str">
        <f>IF(ISBLANK('BudCom Expense worksheet'!F568),"",('BudCom Expense worksheet'!F568))</f>
        <v/>
      </c>
      <c r="F529" s="291">
        <f>IF(ISBLANK('BudCom Expense worksheet'!G568),"",('BudCom Expense worksheet'!G568))</f>
        <v>4000</v>
      </c>
      <c r="G529" s="291">
        <f>IF(ISBLANK('BudCom Expense worksheet'!H568),"",('BudCom Expense worksheet'!H568))</f>
        <v>4000</v>
      </c>
      <c r="H529" s="274" t="str">
        <f>IF(ISBLANK('BudCom Expense worksheet'!I568),"",('BudCom Expense worksheet'!I568))</f>
        <v/>
      </c>
      <c r="I529" s="275" t="str">
        <f>IF(ISBLANK('BudCom Expense worksheet'!J568),"",('BudCom Expense worksheet'!J568))</f>
        <v/>
      </c>
      <c r="J529" s="273">
        <f>IF(ISBLANK('BudCom Expense worksheet'!K568),"",('BudCom Expense worksheet'!K568))</f>
        <v>4000</v>
      </c>
      <c r="K529" s="273">
        <f>IF(ISBLANK('BudCom Expense worksheet'!L568),"",('BudCom Expense worksheet'!L568))</f>
        <v>4000</v>
      </c>
      <c r="L529" s="273">
        <f>IF(ISBLANK('BudCom Expense worksheet'!M568),"",('BudCom Expense worksheet'!M568))</f>
        <v>0</v>
      </c>
      <c r="M529" s="273">
        <f>IF(ISBLANK('BudCom Expense worksheet'!N568),"",('BudCom Expense worksheet'!N568))</f>
        <v>4000</v>
      </c>
      <c r="N529" s="254">
        <f>IF(ISBLANK('BudCom Expense worksheet'!O568),"",('BudCom Expense worksheet'!O568))</f>
        <v>44159</v>
      </c>
      <c r="O529" s="273">
        <f>IF(ISBLANK('BudCom Expense worksheet'!P568),"",('BudCom Expense worksheet'!P568))</f>
        <v>0</v>
      </c>
      <c r="P529" s="273">
        <f>IF(ISBLANK('BudCom Expense worksheet'!Q568),"",('BudCom Expense worksheet'!Q568))</f>
        <v>4000</v>
      </c>
    </row>
    <row r="530" spans="1:16" ht="13.5" hidden="1" thickBot="1" x14ac:dyDescent="0.3">
      <c r="A530" s="249"/>
      <c r="B530" s="249" t="s">
        <v>1028</v>
      </c>
      <c r="C530" s="249"/>
      <c r="D530" s="249"/>
      <c r="E530" s="307">
        <f>IF(ISBLANK('BudCom Expense worksheet'!F569),"",('BudCom Expense worksheet'!F569))</f>
        <v>31132</v>
      </c>
      <c r="F530" s="308">
        <f>IF(ISBLANK('BudCom Expense worksheet'!G569),"",('BudCom Expense worksheet'!G569))</f>
        <v>30982</v>
      </c>
      <c r="G530" s="309">
        <f>IF(ISBLANK('BudCom Expense worksheet'!H569),"",('BudCom Expense worksheet'!H569))</f>
        <v>30982</v>
      </c>
      <c r="H530" s="292">
        <f>IF(ISBLANK('BudCom Expense worksheet'!I569),"",('BudCom Expense worksheet'!I569))</f>
        <v>0</v>
      </c>
      <c r="I530" s="293">
        <f>IF(ISBLANK('BudCom Expense worksheet'!J569),"",('BudCom Expense worksheet'!J569))</f>
        <v>1</v>
      </c>
      <c r="J530" s="319">
        <f>IF(ISBLANK('BudCom Expense worksheet'!K569),"",('BudCom Expense worksheet'!K569))</f>
        <v>30082</v>
      </c>
      <c r="K530" s="319">
        <f>IF(ISBLANK('BudCom Expense worksheet'!L569),"",('BudCom Expense worksheet'!L569))</f>
        <v>30982</v>
      </c>
      <c r="L530" s="273">
        <f>IF(ISBLANK('BudCom Expense worksheet'!M569),"",('BudCom Expense worksheet'!M569))</f>
        <v>-900</v>
      </c>
      <c r="M530" s="319">
        <f>IF(ISBLANK('BudCom Expense worksheet'!N569),"",('BudCom Expense worksheet'!N569))</f>
        <v>30982</v>
      </c>
      <c r="N530" s="254">
        <f>IF(ISBLANK('BudCom Expense worksheet'!O569),"",('BudCom Expense worksheet'!O569))</f>
        <v>44159</v>
      </c>
      <c r="O530" s="319">
        <f>IF(ISBLANK('BudCom Expense worksheet'!P569),"",('BudCom Expense worksheet'!P569))</f>
        <v>0</v>
      </c>
      <c r="P530" s="319">
        <f>IF(ISBLANK('BudCom Expense worksheet'!Q569),"",('BudCom Expense worksheet'!Q569))</f>
        <v>28582</v>
      </c>
    </row>
    <row r="531" spans="1:16" ht="14.25" thickTop="1" thickBot="1" x14ac:dyDescent="0.3">
      <c r="A531" s="249" t="s">
        <v>1029</v>
      </c>
      <c r="B531" s="249"/>
      <c r="C531" s="249"/>
      <c r="D531" s="249"/>
      <c r="E531" s="323">
        <f>IF(ISBLANK('BudCom Expense worksheet'!F570),"",('BudCom Expense worksheet'!F570))</f>
        <v>58095.64</v>
      </c>
      <c r="F531" s="324">
        <f>IF(ISBLANK('BudCom Expense worksheet'!G570),"",('BudCom Expense worksheet'!G570))</f>
        <v>59211.18</v>
      </c>
      <c r="G531" s="325">
        <f>IF(ISBLANK('BudCom Expense worksheet'!H570),"",('BudCom Expense worksheet'!H570))</f>
        <v>63337</v>
      </c>
      <c r="H531" s="274">
        <f>IF(ISBLANK('BudCom Expense worksheet'!I570),"",('BudCom Expense worksheet'!I570))</f>
        <v>4125.82</v>
      </c>
      <c r="I531" s="275">
        <f>IF(ISBLANK('BudCom Expense worksheet'!J570),"",('BudCom Expense worksheet'!J570))</f>
        <v>0.93485924499107942</v>
      </c>
      <c r="J531" s="325">
        <f>IF(ISBLANK('BudCom Expense worksheet'!K570),"",('BudCom Expense worksheet'!K570))</f>
        <v>62589</v>
      </c>
      <c r="K531" s="325">
        <f>IF(ISBLANK('BudCom Expense worksheet'!L570),"",('BudCom Expense worksheet'!L570))</f>
        <v>63489</v>
      </c>
      <c r="L531" s="297">
        <f>IF(ISBLANK('BudCom Expense worksheet'!M570),"",('BudCom Expense worksheet'!M570))</f>
        <v>-900</v>
      </c>
      <c r="M531" s="325">
        <f>IF(ISBLANK('BudCom Expense worksheet'!N570),"",('BudCom Expense worksheet'!N570))</f>
        <v>63489</v>
      </c>
      <c r="N531" s="254">
        <f>IF(ISBLANK('BudCom Expense worksheet'!O570),"",('BudCom Expense worksheet'!O570))</f>
        <v>44159</v>
      </c>
      <c r="O531" s="273">
        <f>IF(ISBLANK('BudCom Expense worksheet'!P570),"",('BudCom Expense worksheet'!P570))</f>
        <v>0</v>
      </c>
      <c r="P531" s="325">
        <f>IF(ISBLANK('BudCom Expense worksheet'!Q570),"",('BudCom Expense worksheet'!Q570))</f>
        <v>61089</v>
      </c>
    </row>
    <row r="532" spans="1:16" hidden="1" x14ac:dyDescent="0.25">
      <c r="A532" s="249"/>
      <c r="B532" s="249"/>
      <c r="C532" s="249"/>
      <c r="D532" s="249"/>
      <c r="E532" s="326" t="str">
        <f>IF(ISBLANK('BudCom Expense worksheet'!F571),"",('BudCom Expense worksheet'!F571))</f>
        <v/>
      </c>
      <c r="F532" s="327" t="str">
        <f>IF(ISBLANK('BudCom Expense worksheet'!G571),"",('BudCom Expense worksheet'!G571))</f>
        <v/>
      </c>
      <c r="G532" s="328" t="str">
        <f>IF(ISBLANK('BudCom Expense worksheet'!H571),"",('BudCom Expense worksheet'!H571))</f>
        <v/>
      </c>
      <c r="H532" s="274" t="str">
        <f>IF(ISBLANK('BudCom Expense worksheet'!I571),"",('BudCom Expense worksheet'!I571))</f>
        <v/>
      </c>
      <c r="I532" s="275" t="str">
        <f>IF(ISBLANK('BudCom Expense worksheet'!J571),"",('BudCom Expense worksheet'!J571))</f>
        <v/>
      </c>
      <c r="J532" s="328" t="str">
        <f>IF(ISBLANK('BudCom Expense worksheet'!K571),"",('BudCom Expense worksheet'!K571))</f>
        <v/>
      </c>
      <c r="K532" s="328" t="str">
        <f>IF(ISBLANK('BudCom Expense worksheet'!L571),"",('BudCom Expense worksheet'!L571))</f>
        <v/>
      </c>
      <c r="L532" s="328" t="str">
        <f>IF(ISBLANK('BudCom Expense worksheet'!M571),"",('BudCom Expense worksheet'!M571))</f>
        <v/>
      </c>
      <c r="M532" s="328" t="str">
        <f>IF(ISBLANK('BudCom Expense worksheet'!N571),"",('BudCom Expense worksheet'!N571))</f>
        <v/>
      </c>
      <c r="N532" s="254" t="str">
        <f>IF(ISBLANK('BudCom Expense worksheet'!O571),"",('BudCom Expense worksheet'!O571))</f>
        <v/>
      </c>
      <c r="O532" s="273" t="str">
        <f>IF(ISBLANK('BudCom Expense worksheet'!P571),"",('BudCom Expense worksheet'!P571))</f>
        <v/>
      </c>
      <c r="P532" s="328" t="str">
        <f>IF(ISBLANK('BudCom Expense worksheet'!Q571),"",('BudCom Expense worksheet'!Q571))</f>
        <v/>
      </c>
    </row>
    <row r="533" spans="1:16" hidden="1" x14ac:dyDescent="0.25">
      <c r="A533" s="249" t="s">
        <v>1030</v>
      </c>
      <c r="B533" s="249"/>
      <c r="C533" s="249"/>
      <c r="D533" s="249"/>
      <c r="E533" s="278" t="str">
        <f>IF(ISBLANK('BudCom Expense worksheet'!F572),"",('BudCom Expense worksheet'!F572))</f>
        <v/>
      </c>
      <c r="F533" s="279" t="str">
        <f>IF(ISBLANK('BudCom Expense worksheet'!G572),"",('BudCom Expense worksheet'!G572))</f>
        <v/>
      </c>
      <c r="G533" s="273" t="str">
        <f>IF(ISBLANK('BudCom Expense worksheet'!H572),"",('BudCom Expense worksheet'!H572))</f>
        <v/>
      </c>
      <c r="H533" s="274" t="str">
        <f>IF(ISBLANK('BudCom Expense worksheet'!I572),"",('BudCom Expense worksheet'!I572))</f>
        <v/>
      </c>
      <c r="I533" s="275" t="str">
        <f>IF(ISBLANK('BudCom Expense worksheet'!J572),"",('BudCom Expense worksheet'!J572))</f>
        <v/>
      </c>
      <c r="J533" s="273" t="str">
        <f>IF(ISBLANK('BudCom Expense worksheet'!K572),"",('BudCom Expense worksheet'!K572))</f>
        <v/>
      </c>
      <c r="K533" s="273" t="str">
        <f>IF(ISBLANK('BudCom Expense worksheet'!L572),"",('BudCom Expense worksheet'!L572))</f>
        <v/>
      </c>
      <c r="L533" s="273" t="str">
        <f>IF(ISBLANK('BudCom Expense worksheet'!M572),"",('BudCom Expense worksheet'!M572))</f>
        <v/>
      </c>
      <c r="M533" s="273" t="str">
        <f>IF(ISBLANK('BudCom Expense worksheet'!N572),"",('BudCom Expense worksheet'!N572))</f>
        <v/>
      </c>
      <c r="N533" s="254">
        <f>IF(ISBLANK('BudCom Expense worksheet'!O572),"",('BudCom Expense worksheet'!O572))</f>
        <v>44180</v>
      </c>
      <c r="O533" s="273" t="str">
        <f>IF(ISBLANK('BudCom Expense worksheet'!P572),"",('BudCom Expense worksheet'!P572))</f>
        <v/>
      </c>
      <c r="P533" s="273" t="str">
        <f>IF(ISBLANK('BudCom Expense worksheet'!Q572),"",('BudCom Expense worksheet'!Q572))</f>
        <v/>
      </c>
    </row>
    <row r="534" spans="1:16" hidden="1" x14ac:dyDescent="0.25">
      <c r="A534" s="249"/>
      <c r="B534" s="249" t="s">
        <v>1031</v>
      </c>
      <c r="C534" s="249"/>
      <c r="D534" s="249"/>
      <c r="E534" s="283" t="str">
        <f>IF(ISBLANK('BudCom Expense worksheet'!F573),"",('BudCom Expense worksheet'!F573))</f>
        <v/>
      </c>
      <c r="F534" s="284" t="str">
        <f>IF(ISBLANK('BudCom Expense worksheet'!G573),"",('BudCom Expense worksheet'!G573))</f>
        <v/>
      </c>
      <c r="G534" s="273" t="str">
        <f>IF(ISBLANK('BudCom Expense worksheet'!H573),"",('BudCom Expense worksheet'!H573))</f>
        <v/>
      </c>
      <c r="H534" s="274" t="str">
        <f>IF(ISBLANK('BudCom Expense worksheet'!I573),"",('BudCom Expense worksheet'!I573))</f>
        <v/>
      </c>
      <c r="I534" s="275" t="str">
        <f>IF(ISBLANK('BudCom Expense worksheet'!J573),"",('BudCom Expense worksheet'!J573))</f>
        <v/>
      </c>
      <c r="J534" s="273" t="str">
        <f>IF(ISBLANK('BudCom Expense worksheet'!K573),"",('BudCom Expense worksheet'!K573))</f>
        <v/>
      </c>
      <c r="K534" s="273" t="str">
        <f>IF(ISBLANK('BudCom Expense worksheet'!L573),"",('BudCom Expense worksheet'!L573))</f>
        <v/>
      </c>
      <c r="L534" s="273" t="str">
        <f>IF(ISBLANK('BudCom Expense worksheet'!M573),"",('BudCom Expense worksheet'!M573))</f>
        <v/>
      </c>
      <c r="M534" s="273" t="str">
        <f>IF(ISBLANK('BudCom Expense worksheet'!N573),"",('BudCom Expense worksheet'!N573))</f>
        <v/>
      </c>
      <c r="N534" s="254">
        <f>IF(ISBLANK('BudCom Expense worksheet'!O573),"",('BudCom Expense worksheet'!O573))</f>
        <v>44180</v>
      </c>
      <c r="O534" s="273" t="str">
        <f>IF(ISBLANK('BudCom Expense worksheet'!P573),"",('BudCom Expense worksheet'!P573))</f>
        <v/>
      </c>
      <c r="P534" s="273" t="str">
        <f>IF(ISBLANK('BudCom Expense worksheet'!Q573),"",('BudCom Expense worksheet'!Q573))</f>
        <v/>
      </c>
    </row>
    <row r="535" spans="1:16" hidden="1" x14ac:dyDescent="0.25">
      <c r="A535" s="249"/>
      <c r="B535" s="249"/>
      <c r="C535" s="281" t="s">
        <v>1032</v>
      </c>
      <c r="D535" s="249"/>
      <c r="E535" s="283">
        <f>IF(ISBLANK('BudCom Expense worksheet'!F574),"",('BudCom Expense worksheet'!F574))</f>
        <v>11838</v>
      </c>
      <c r="F535" s="284">
        <f>IF(ISBLANK('BudCom Expense worksheet'!G574),"",('BudCom Expense worksheet'!G574))</f>
        <v>15186</v>
      </c>
      <c r="G535" s="273">
        <f>IF(ISBLANK('BudCom Expense worksheet'!H574),"",('BudCom Expense worksheet'!H574))</f>
        <v>14969</v>
      </c>
      <c r="H535" s="274">
        <f>IF(ISBLANK('BudCom Expense worksheet'!I574),"",('BudCom Expense worksheet'!I574))</f>
        <v>-217</v>
      </c>
      <c r="I535" s="275">
        <f>IF(ISBLANK('BudCom Expense worksheet'!J574),"",('BudCom Expense worksheet'!J574))</f>
        <v>1.0144966263611463</v>
      </c>
      <c r="J535" s="273">
        <f>IF(ISBLANK('BudCom Expense worksheet'!K574),"",('BudCom Expense worksheet'!K574))</f>
        <v>14710</v>
      </c>
      <c r="K535" s="273">
        <f>IF(ISBLANK('BudCom Expense worksheet'!L574),"",('BudCom Expense worksheet'!L574))</f>
        <v>15000</v>
      </c>
      <c r="L535" s="273">
        <f>IF(ISBLANK('BudCom Expense worksheet'!M574),"",('BudCom Expense worksheet'!M574))</f>
        <v>-290</v>
      </c>
      <c r="M535" s="273">
        <f>IF(ISBLANK('BudCom Expense worksheet'!N574),"",('BudCom Expense worksheet'!N574))</f>
        <v>15000</v>
      </c>
      <c r="N535" s="254">
        <f>IF(ISBLANK('BudCom Expense worksheet'!O574),"",('BudCom Expense worksheet'!O574))</f>
        <v>44180</v>
      </c>
      <c r="O535" s="273">
        <f>IF(ISBLANK('BudCom Expense worksheet'!P574),"",('BudCom Expense worksheet'!P574))</f>
        <v>0</v>
      </c>
      <c r="P535" s="273">
        <f>IF(ISBLANK('BudCom Expense worksheet'!Q574),"",('BudCom Expense worksheet'!Q574))</f>
        <v>15000</v>
      </c>
    </row>
    <row r="536" spans="1:16" hidden="1" x14ac:dyDescent="0.25">
      <c r="A536" s="249"/>
      <c r="B536" s="249"/>
      <c r="C536" s="281" t="s">
        <v>1033</v>
      </c>
      <c r="D536" s="249"/>
      <c r="E536" s="289">
        <f>IF(ISBLANK('BudCom Expense worksheet'!F575),"",('BudCom Expense worksheet'!F575))</f>
        <v>12107</v>
      </c>
      <c r="F536" s="290">
        <f>IF(ISBLANK('BudCom Expense worksheet'!G575),"",('BudCom Expense worksheet'!G575))</f>
        <v>14462</v>
      </c>
      <c r="G536" s="273">
        <f>IF(ISBLANK('BudCom Expense worksheet'!H575),"",('BudCom Expense worksheet'!H575))</f>
        <v>9770</v>
      </c>
      <c r="H536" s="287">
        <f>IF(ISBLANK('BudCom Expense worksheet'!I575),"",('BudCom Expense worksheet'!I575))</f>
        <v>-4692</v>
      </c>
      <c r="I536" s="288">
        <f>IF(ISBLANK('BudCom Expense worksheet'!J575),"",('BudCom Expense worksheet'!J575))</f>
        <v>1.480245649948823</v>
      </c>
      <c r="J536" s="273">
        <f>IF(ISBLANK('BudCom Expense worksheet'!K575),"",('BudCom Expense worksheet'!K575))</f>
        <v>9570</v>
      </c>
      <c r="K536" s="273">
        <f>IF(ISBLANK('BudCom Expense worksheet'!L575),"",('BudCom Expense worksheet'!L575))</f>
        <v>9600</v>
      </c>
      <c r="L536" s="273">
        <f>IF(ISBLANK('BudCom Expense worksheet'!M575),"",('BudCom Expense worksheet'!M575))</f>
        <v>-30</v>
      </c>
      <c r="M536" s="273">
        <f>IF(ISBLANK('BudCom Expense worksheet'!N575),"",('BudCom Expense worksheet'!N575))</f>
        <v>9600</v>
      </c>
      <c r="N536" s="254">
        <f>IF(ISBLANK('BudCom Expense worksheet'!O575),"",('BudCom Expense worksheet'!O575))</f>
        <v>44180</v>
      </c>
      <c r="O536" s="273">
        <f>IF(ISBLANK('BudCom Expense worksheet'!P575),"",('BudCom Expense worksheet'!P575))</f>
        <v>0</v>
      </c>
      <c r="P536" s="273">
        <f>IF(ISBLANK('BudCom Expense worksheet'!Q575),"",('BudCom Expense worksheet'!Q575))</f>
        <v>9600</v>
      </c>
    </row>
    <row r="537" spans="1:16" hidden="1" x14ac:dyDescent="0.25">
      <c r="A537" s="249"/>
      <c r="B537" s="249" t="s">
        <v>1034</v>
      </c>
      <c r="C537" s="249"/>
      <c r="D537" s="249"/>
      <c r="E537" s="263">
        <f>IF(ISBLANK('BudCom Expense worksheet'!F576),"",('BudCom Expense worksheet'!F576))</f>
        <v>23945</v>
      </c>
      <c r="F537" s="264">
        <f>IF(ISBLANK('BudCom Expense worksheet'!G576),"",('BudCom Expense worksheet'!G576))</f>
        <v>29648</v>
      </c>
      <c r="G537" s="265">
        <f>IF(ISBLANK('BudCom Expense worksheet'!H576),"",('BudCom Expense worksheet'!H576))</f>
        <v>24739</v>
      </c>
      <c r="H537" s="266">
        <f>IF(ISBLANK('BudCom Expense worksheet'!I576),"",('BudCom Expense worksheet'!I576))</f>
        <v>-4909</v>
      </c>
      <c r="I537" s="267">
        <f>IF(ISBLANK('BudCom Expense worksheet'!J576),"",('BudCom Expense worksheet'!J576))</f>
        <v>1.1984316261772909</v>
      </c>
      <c r="J537" s="273">
        <f>IF(ISBLANK('BudCom Expense worksheet'!K576),"",('BudCom Expense worksheet'!K576))</f>
        <v>24280</v>
      </c>
      <c r="K537" s="273">
        <f>IF(ISBLANK('BudCom Expense worksheet'!L576),"",('BudCom Expense worksheet'!L576))</f>
        <v>24600</v>
      </c>
      <c r="L537" s="273">
        <f>IF(ISBLANK('BudCom Expense worksheet'!M576),"",('BudCom Expense worksheet'!M576))</f>
        <v>-320</v>
      </c>
      <c r="M537" s="273">
        <f>IF(ISBLANK('BudCom Expense worksheet'!N576),"",('BudCom Expense worksheet'!N576))</f>
        <v>24600</v>
      </c>
      <c r="N537" s="254">
        <f>IF(ISBLANK('BudCom Expense worksheet'!O576),"",('BudCom Expense worksheet'!O576))</f>
        <v>44180</v>
      </c>
      <c r="O537" s="273">
        <f>IF(ISBLANK('BudCom Expense worksheet'!P576),"",('BudCom Expense worksheet'!P576))</f>
        <v>0</v>
      </c>
      <c r="P537" s="273">
        <f>IF(ISBLANK('BudCom Expense worksheet'!Q576),"",('BudCom Expense worksheet'!Q576))</f>
        <v>24600</v>
      </c>
    </row>
    <row r="538" spans="1:16" hidden="1" x14ac:dyDescent="0.25">
      <c r="A538" s="249"/>
      <c r="B538" s="249" t="s">
        <v>1035</v>
      </c>
      <c r="C538" s="249"/>
      <c r="D538" s="249"/>
      <c r="E538" s="278" t="str">
        <f>IF(ISBLANK('BudCom Expense worksheet'!F577),"",('BudCom Expense worksheet'!F577))</f>
        <v/>
      </c>
      <c r="F538" s="279" t="str">
        <f>IF(ISBLANK('BudCom Expense worksheet'!G577),"",('BudCom Expense worksheet'!G577))</f>
        <v/>
      </c>
      <c r="G538" s="273" t="str">
        <f>IF(ISBLANK('BudCom Expense worksheet'!H577),"",('BudCom Expense worksheet'!H577))</f>
        <v/>
      </c>
      <c r="H538" s="274">
        <f>IF(ISBLANK('BudCom Expense worksheet'!I577),"",('BudCom Expense worksheet'!I577))</f>
        <v>0</v>
      </c>
      <c r="I538" s="275" t="str">
        <f>IF(ISBLANK('BudCom Expense worksheet'!J577),"",('BudCom Expense worksheet'!J577))</f>
        <v>---</v>
      </c>
      <c r="J538" s="273" t="str">
        <f>IF(ISBLANK('BudCom Expense worksheet'!K577),"",('BudCom Expense worksheet'!K577))</f>
        <v/>
      </c>
      <c r="K538" s="273" t="str">
        <f>IF(ISBLANK('BudCom Expense worksheet'!L577),"",('BudCom Expense worksheet'!L577))</f>
        <v/>
      </c>
      <c r="L538" s="273" t="str">
        <f>IF(ISBLANK('BudCom Expense worksheet'!M577),"",('BudCom Expense worksheet'!M577))</f>
        <v/>
      </c>
      <c r="M538" s="273" t="str">
        <f>IF(ISBLANK('BudCom Expense worksheet'!N577),"",('BudCom Expense worksheet'!N577))</f>
        <v/>
      </c>
      <c r="N538" s="254">
        <f>IF(ISBLANK('BudCom Expense worksheet'!O577),"",('BudCom Expense worksheet'!O577))</f>
        <v>44180</v>
      </c>
      <c r="O538" s="273" t="str">
        <f>IF(ISBLANK('BudCom Expense worksheet'!P577),"",('BudCom Expense worksheet'!P577))</f>
        <v/>
      </c>
      <c r="P538" s="273" t="str">
        <f>IF(ISBLANK('BudCom Expense worksheet'!Q577),"",('BudCom Expense worksheet'!Q577))</f>
        <v/>
      </c>
    </row>
    <row r="539" spans="1:16" hidden="1" x14ac:dyDescent="0.25">
      <c r="A539" s="249"/>
      <c r="B539" s="249"/>
      <c r="C539" s="281" t="s">
        <v>1036</v>
      </c>
      <c r="D539" s="249"/>
      <c r="E539" s="283">
        <f>IF(ISBLANK('BudCom Expense worksheet'!F578),"",('BudCom Expense worksheet'!F578))</f>
        <v>5550.25</v>
      </c>
      <c r="F539" s="284">
        <f>IF(ISBLANK('BudCom Expense worksheet'!G578),"",('BudCom Expense worksheet'!G578))</f>
        <v>3042.94</v>
      </c>
      <c r="G539" s="273">
        <f>IF(ISBLANK('BudCom Expense worksheet'!H578),"",('BudCom Expense worksheet'!H578))</f>
        <v>9000</v>
      </c>
      <c r="H539" s="274">
        <f>IF(ISBLANK('BudCom Expense worksheet'!I578),"",('BudCom Expense worksheet'!I578))</f>
        <v>5957.0599999999995</v>
      </c>
      <c r="I539" s="275">
        <f>IF(ISBLANK('BudCom Expense worksheet'!J578),"",('BudCom Expense worksheet'!J578))</f>
        <v>0.33810444444444443</v>
      </c>
      <c r="J539" s="273">
        <f>IF(ISBLANK('BudCom Expense worksheet'!K578),"",('BudCom Expense worksheet'!K578))</f>
        <v>9000</v>
      </c>
      <c r="K539" s="273">
        <f>IF(ISBLANK('BudCom Expense worksheet'!L578),"",('BudCom Expense worksheet'!L578))</f>
        <v>9000</v>
      </c>
      <c r="L539" s="273">
        <f>IF(ISBLANK('BudCom Expense worksheet'!M578),"",('BudCom Expense worksheet'!M578))</f>
        <v>0</v>
      </c>
      <c r="M539" s="273">
        <f>IF(ISBLANK('BudCom Expense worksheet'!N578),"",('BudCom Expense worksheet'!N578))</f>
        <v>9000</v>
      </c>
      <c r="N539" s="254">
        <f>IF(ISBLANK('BudCom Expense worksheet'!O578),"",('BudCom Expense worksheet'!O578))</f>
        <v>44180</v>
      </c>
      <c r="O539" s="273">
        <f>IF(ISBLANK('BudCom Expense worksheet'!P578),"",('BudCom Expense worksheet'!P578))</f>
        <v>0</v>
      </c>
      <c r="P539" s="273">
        <f>IF(ISBLANK('BudCom Expense worksheet'!Q578),"",('BudCom Expense worksheet'!Q578))</f>
        <v>9000</v>
      </c>
    </row>
    <row r="540" spans="1:16" hidden="1" x14ac:dyDescent="0.25">
      <c r="A540" s="249"/>
      <c r="B540" s="249"/>
      <c r="C540" s="281" t="s">
        <v>1213</v>
      </c>
      <c r="D540" s="249"/>
      <c r="E540" s="283" t="str">
        <f>IF(ISBLANK('BudCom Expense worksheet'!F579),"",('BudCom Expense worksheet'!F579))</f>
        <v/>
      </c>
      <c r="F540" s="284">
        <f>IF(ISBLANK('BudCom Expense worksheet'!G579),"",('BudCom Expense worksheet'!G579))</f>
        <v>0</v>
      </c>
      <c r="G540" s="291">
        <f>IF(ISBLANK('BudCom Expense worksheet'!H579),"",('BudCom Expense worksheet'!H579))</f>
        <v>0</v>
      </c>
      <c r="H540" s="274">
        <f>IF(ISBLANK('BudCom Expense worksheet'!I579),"",('BudCom Expense worksheet'!I579))</f>
        <v>0</v>
      </c>
      <c r="I540" s="275" t="str">
        <f>IF(ISBLANK('BudCom Expense worksheet'!J579),"",('BudCom Expense worksheet'!J579))</f>
        <v>---</v>
      </c>
      <c r="J540" s="273">
        <f>IF(ISBLANK('BudCom Expense worksheet'!K579),"",('BudCom Expense worksheet'!K579))</f>
        <v>0</v>
      </c>
      <c r="K540" s="273">
        <f>IF(ISBLANK('BudCom Expense worksheet'!L579),"",('BudCom Expense worksheet'!L579))</f>
        <v>0</v>
      </c>
      <c r="L540" s="273">
        <f>IF(ISBLANK('BudCom Expense worksheet'!M579),"",('BudCom Expense worksheet'!M579))</f>
        <v>0</v>
      </c>
      <c r="M540" s="273">
        <f>IF(ISBLANK('BudCom Expense worksheet'!N579),"",('BudCom Expense worksheet'!N579))</f>
        <v>0</v>
      </c>
      <c r="N540" s="254">
        <f>IF(ISBLANK('BudCom Expense worksheet'!O579),"",('BudCom Expense worksheet'!O579))</f>
        <v>44180</v>
      </c>
      <c r="O540" s="273">
        <f>IF(ISBLANK('BudCom Expense worksheet'!P579),"",('BudCom Expense worksheet'!P579))</f>
        <v>0</v>
      </c>
      <c r="P540" s="273">
        <f>IF(ISBLANK('BudCom Expense worksheet'!Q579),"",('BudCom Expense worksheet'!Q579))</f>
        <v>0</v>
      </c>
    </row>
    <row r="541" spans="1:16" ht="13.5" hidden="1" thickBot="1" x14ac:dyDescent="0.3">
      <c r="A541" s="249"/>
      <c r="B541" s="249" t="s">
        <v>1037</v>
      </c>
      <c r="C541" s="249"/>
      <c r="D541" s="249"/>
      <c r="E541" s="307">
        <f>IF(ISBLANK('BudCom Expense worksheet'!F580),"",('BudCom Expense worksheet'!F580))</f>
        <v>5550.25</v>
      </c>
      <c r="F541" s="308">
        <f>IF(ISBLANK('BudCom Expense worksheet'!G580),"",('BudCom Expense worksheet'!G580))</f>
        <v>3042.94</v>
      </c>
      <c r="G541" s="309">
        <f>IF(ISBLANK('BudCom Expense worksheet'!H580),"",('BudCom Expense worksheet'!H580))</f>
        <v>9000</v>
      </c>
      <c r="H541" s="292">
        <f>IF(ISBLANK('BudCom Expense worksheet'!I580),"",('BudCom Expense worksheet'!I580))</f>
        <v>5957.0599999999995</v>
      </c>
      <c r="I541" s="293">
        <f>IF(ISBLANK('BudCom Expense worksheet'!J580),"",('BudCom Expense worksheet'!J580))</f>
        <v>0.33810444444444443</v>
      </c>
      <c r="J541" s="319">
        <f>IF(ISBLANK('BudCom Expense worksheet'!K580),"",('BudCom Expense worksheet'!K580))</f>
        <v>9000</v>
      </c>
      <c r="K541" s="319">
        <f>IF(ISBLANK('BudCom Expense worksheet'!L580),"",('BudCom Expense worksheet'!L580))</f>
        <v>9000</v>
      </c>
      <c r="L541" s="273">
        <f>IF(ISBLANK('BudCom Expense worksheet'!M580),"",('BudCom Expense worksheet'!M580))</f>
        <v>0</v>
      </c>
      <c r="M541" s="319">
        <f>IF(ISBLANK('BudCom Expense worksheet'!N580),"",('BudCom Expense worksheet'!N580))</f>
        <v>9000</v>
      </c>
      <c r="N541" s="254">
        <f>IF(ISBLANK('BudCom Expense worksheet'!O580),"",('BudCom Expense worksheet'!O580))</f>
        <v>44180</v>
      </c>
      <c r="O541" s="273">
        <f>IF(ISBLANK('BudCom Expense worksheet'!P580),"",('BudCom Expense worksheet'!P580))</f>
        <v>0</v>
      </c>
      <c r="P541" s="319">
        <f>IF(ISBLANK('BudCom Expense worksheet'!Q580),"",('BudCom Expense worksheet'!Q580))</f>
        <v>9000</v>
      </c>
    </row>
    <row r="542" spans="1:16" ht="14.25" thickTop="1" thickBot="1" x14ac:dyDescent="0.3">
      <c r="A542" s="249" t="s">
        <v>1038</v>
      </c>
      <c r="B542" s="249"/>
      <c r="C542" s="249"/>
      <c r="D542" s="249"/>
      <c r="E542" s="295">
        <f>IF(ISBLANK('BudCom Expense worksheet'!F581),"",('BudCom Expense worksheet'!F581))</f>
        <v>29495.25</v>
      </c>
      <c r="F542" s="296">
        <f>IF(ISBLANK('BudCom Expense worksheet'!G581),"",('BudCom Expense worksheet'!G581))</f>
        <v>32690.94</v>
      </c>
      <c r="G542" s="297">
        <f>IF(ISBLANK('BudCom Expense worksheet'!H581),"",('BudCom Expense worksheet'!H581))</f>
        <v>33739</v>
      </c>
      <c r="H542" s="274">
        <f>IF(ISBLANK('BudCom Expense worksheet'!I581),"",('BudCom Expense worksheet'!I581))</f>
        <v>1048.0600000000013</v>
      </c>
      <c r="I542" s="275">
        <f>IF(ISBLANK('BudCom Expense worksheet'!J581),"",('BudCom Expense worksheet'!J581))</f>
        <v>0.96893624588754845</v>
      </c>
      <c r="J542" s="297">
        <f>IF(ISBLANK('BudCom Expense worksheet'!K581),"",('BudCom Expense worksheet'!K581))</f>
        <v>33280</v>
      </c>
      <c r="K542" s="297">
        <f>IF(ISBLANK('BudCom Expense worksheet'!L581),"",('BudCom Expense worksheet'!L581))</f>
        <v>33600</v>
      </c>
      <c r="L542" s="297">
        <f>IF(ISBLANK('BudCom Expense worksheet'!M581),"",('BudCom Expense worksheet'!M581))</f>
        <v>-320</v>
      </c>
      <c r="M542" s="297">
        <f>IF(ISBLANK('BudCom Expense worksheet'!N581),"",('BudCom Expense worksheet'!N581))</f>
        <v>33600</v>
      </c>
      <c r="N542" s="254">
        <f>IF(ISBLANK('BudCom Expense worksheet'!O581),"",('BudCom Expense worksheet'!O581))</f>
        <v>44180</v>
      </c>
      <c r="O542" s="297">
        <f>IF(ISBLANK('BudCom Expense worksheet'!P581),"",('BudCom Expense worksheet'!P581))</f>
        <v>0</v>
      </c>
      <c r="P542" s="297">
        <f>IF(ISBLANK('BudCom Expense worksheet'!Q581),"",('BudCom Expense worksheet'!Q581))</f>
        <v>33600</v>
      </c>
    </row>
    <row r="543" spans="1:16" hidden="1" x14ac:dyDescent="0.25">
      <c r="A543" s="249"/>
      <c r="B543" s="249"/>
      <c r="C543" s="249"/>
      <c r="D543" s="249"/>
      <c r="E543" s="278" t="str">
        <f>IF(ISBLANK('BudCom Expense worksheet'!F582),"",('BudCom Expense worksheet'!F582))</f>
        <v/>
      </c>
      <c r="F543" s="279" t="str">
        <f>IF(ISBLANK('BudCom Expense worksheet'!G582),"",('BudCom Expense worksheet'!G582))</f>
        <v/>
      </c>
      <c r="G543" s="273" t="str">
        <f>IF(ISBLANK('BudCom Expense worksheet'!H582),"",('BudCom Expense worksheet'!H582))</f>
        <v/>
      </c>
      <c r="H543" s="274" t="str">
        <f>IF(ISBLANK('BudCom Expense worksheet'!I582),"",('BudCom Expense worksheet'!I582))</f>
        <v/>
      </c>
      <c r="I543" s="275" t="str">
        <f>IF(ISBLANK('BudCom Expense worksheet'!J582),"",('BudCom Expense worksheet'!J582))</f>
        <v/>
      </c>
      <c r="J543" s="273" t="str">
        <f>IF(ISBLANK('BudCom Expense worksheet'!K582),"",('BudCom Expense worksheet'!K582))</f>
        <v/>
      </c>
      <c r="K543" s="273" t="str">
        <f>IF(ISBLANK('BudCom Expense worksheet'!L582),"",('BudCom Expense worksheet'!L582))</f>
        <v/>
      </c>
      <c r="L543" s="273" t="str">
        <f>IF(ISBLANK('BudCom Expense worksheet'!M582),"",('BudCom Expense worksheet'!M582))</f>
        <v/>
      </c>
      <c r="M543" s="273" t="str">
        <f>IF(ISBLANK('BudCom Expense worksheet'!N582),"",('BudCom Expense worksheet'!N582))</f>
        <v/>
      </c>
      <c r="N543" s="254" t="str">
        <f>IF(ISBLANK('BudCom Expense worksheet'!O582),"",('BudCom Expense worksheet'!O582))</f>
        <v/>
      </c>
      <c r="O543" s="273" t="str">
        <f>IF(ISBLANK('BudCom Expense worksheet'!P582),"",('BudCom Expense worksheet'!P582))</f>
        <v/>
      </c>
      <c r="P543" s="273" t="str">
        <f>IF(ISBLANK('BudCom Expense worksheet'!Q582),"",('BudCom Expense worksheet'!Q582))</f>
        <v/>
      </c>
    </row>
    <row r="544" spans="1:16" hidden="1" x14ac:dyDescent="0.25">
      <c r="A544" s="249" t="s">
        <v>1039</v>
      </c>
      <c r="B544" s="249"/>
      <c r="C544" s="249"/>
      <c r="D544" s="249"/>
      <c r="E544" s="278" t="str">
        <f>IF(ISBLANK('BudCom Expense worksheet'!F583),"",('BudCom Expense worksheet'!F583))</f>
        <v/>
      </c>
      <c r="F544" s="279" t="str">
        <f>IF(ISBLANK('BudCom Expense worksheet'!G583),"",('BudCom Expense worksheet'!G583))</f>
        <v/>
      </c>
      <c r="G544" s="273" t="str">
        <f>IF(ISBLANK('BudCom Expense worksheet'!H583),"",('BudCom Expense worksheet'!H583))</f>
        <v/>
      </c>
      <c r="H544" s="274" t="str">
        <f>IF(ISBLANK('BudCom Expense worksheet'!I583),"",('BudCom Expense worksheet'!I583))</f>
        <v/>
      </c>
      <c r="I544" s="275" t="str">
        <f>IF(ISBLANK('BudCom Expense worksheet'!J583),"",('BudCom Expense worksheet'!J583))</f>
        <v/>
      </c>
      <c r="J544" s="273" t="str">
        <f>IF(ISBLANK('BudCom Expense worksheet'!K583),"",('BudCom Expense worksheet'!K583))</f>
        <v/>
      </c>
      <c r="K544" s="273" t="str">
        <f>IF(ISBLANK('BudCom Expense worksheet'!L583),"",('BudCom Expense worksheet'!L583))</f>
        <v/>
      </c>
      <c r="L544" s="273" t="str">
        <f>IF(ISBLANK('BudCom Expense worksheet'!M583),"",('BudCom Expense worksheet'!M583))</f>
        <v/>
      </c>
      <c r="M544" s="273" t="str">
        <f>IF(ISBLANK('BudCom Expense worksheet'!N583),"",('BudCom Expense worksheet'!N583))</f>
        <v/>
      </c>
      <c r="N544" s="254">
        <f>IF(ISBLANK('BudCom Expense worksheet'!O583),"",('BudCom Expense worksheet'!O583))</f>
        <v>44145</v>
      </c>
      <c r="O544" s="273" t="str">
        <f>IF(ISBLANK('BudCom Expense worksheet'!P583),"",('BudCom Expense worksheet'!P583))</f>
        <v/>
      </c>
      <c r="P544" s="273" t="str">
        <f>IF(ISBLANK('BudCom Expense worksheet'!Q583),"",('BudCom Expense worksheet'!Q583))</f>
        <v/>
      </c>
    </row>
    <row r="545" spans="1:16" hidden="1" x14ac:dyDescent="0.25">
      <c r="A545" s="249"/>
      <c r="B545" s="249" t="s">
        <v>1040</v>
      </c>
      <c r="C545" s="249"/>
      <c r="D545" s="249"/>
      <c r="E545" s="278" t="str">
        <f>IF(ISBLANK('BudCom Expense worksheet'!F584),"",('BudCom Expense worksheet'!F584))</f>
        <v/>
      </c>
      <c r="F545" s="279" t="str">
        <f>IF(ISBLANK('BudCom Expense worksheet'!G584),"",('BudCom Expense worksheet'!G584))</f>
        <v/>
      </c>
      <c r="G545" s="273" t="str">
        <f>IF(ISBLANK('BudCom Expense worksheet'!H584),"",('BudCom Expense worksheet'!H584))</f>
        <v/>
      </c>
      <c r="H545" s="274" t="str">
        <f>IF(ISBLANK('BudCom Expense worksheet'!I584),"",('BudCom Expense worksheet'!I584))</f>
        <v/>
      </c>
      <c r="I545" s="275" t="str">
        <f>IF(ISBLANK('BudCom Expense worksheet'!J584),"",('BudCom Expense worksheet'!J584))</f>
        <v/>
      </c>
      <c r="J545" s="273" t="str">
        <f>IF(ISBLANK('BudCom Expense worksheet'!K584),"",('BudCom Expense worksheet'!K584))</f>
        <v/>
      </c>
      <c r="K545" s="273" t="str">
        <f>IF(ISBLANK('BudCom Expense worksheet'!L584),"",('BudCom Expense worksheet'!L584))</f>
        <v/>
      </c>
      <c r="L545" s="273" t="str">
        <f>IF(ISBLANK('BudCom Expense worksheet'!M584),"",('BudCom Expense worksheet'!M584))</f>
        <v/>
      </c>
      <c r="M545" s="273" t="str">
        <f>IF(ISBLANK('BudCom Expense worksheet'!N584),"",('BudCom Expense worksheet'!N584))</f>
        <v/>
      </c>
      <c r="N545" s="254">
        <f>IF(ISBLANK('BudCom Expense worksheet'!O584),"",('BudCom Expense worksheet'!O584))</f>
        <v>44145</v>
      </c>
      <c r="O545" s="273" t="str">
        <f>IF(ISBLANK('BudCom Expense worksheet'!P584),"",('BudCom Expense worksheet'!P584))</f>
        <v/>
      </c>
      <c r="P545" s="273" t="str">
        <f>IF(ISBLANK('BudCom Expense worksheet'!Q584),"",('BudCom Expense worksheet'!Q584))</f>
        <v/>
      </c>
    </row>
    <row r="546" spans="1:16" hidden="1" x14ac:dyDescent="0.25">
      <c r="A546" s="249"/>
      <c r="B546" s="249"/>
      <c r="C546" s="281" t="s">
        <v>1041</v>
      </c>
      <c r="D546" s="249"/>
      <c r="E546" s="278" t="str">
        <f>IF(ISBLANK('BudCom Expense worksheet'!F585),"",('BudCom Expense worksheet'!F585))</f>
        <v/>
      </c>
      <c r="F546" s="279">
        <f>IF(ISBLANK('BudCom Expense worksheet'!G585),"",('BudCom Expense worksheet'!G585))</f>
        <v>-90</v>
      </c>
      <c r="G546" s="273">
        <f>IF(ISBLANK('BudCom Expense worksheet'!H585),"",('BudCom Expense worksheet'!H585))</f>
        <v>160916</v>
      </c>
      <c r="H546" s="274">
        <f>IF(ISBLANK('BudCom Expense worksheet'!I585),"",('BudCom Expense worksheet'!I585))</f>
        <v>161006</v>
      </c>
      <c r="I546" s="275">
        <f>IF(ISBLANK('BudCom Expense worksheet'!J585),"",('BudCom Expense worksheet'!J585))</f>
        <v>-5.5929801884212877E-4</v>
      </c>
      <c r="J546" s="273">
        <f>IF(ISBLANK('BudCom Expense worksheet'!K585),"",('BudCom Expense worksheet'!K585))</f>
        <v>160661</v>
      </c>
      <c r="K546" s="273">
        <f>IF(ISBLANK('BudCom Expense worksheet'!L585),"",('BudCom Expense worksheet'!L585))</f>
        <v>160661</v>
      </c>
      <c r="L546" s="273">
        <f>IF(ISBLANK('BudCom Expense worksheet'!M585),"",('BudCom Expense worksheet'!M585))</f>
        <v>0</v>
      </c>
      <c r="M546" s="273">
        <f>IF(ISBLANK('BudCom Expense worksheet'!N585),"",('BudCom Expense worksheet'!N585))</f>
        <v>163874</v>
      </c>
      <c r="N546" s="254">
        <f>IF(ISBLANK('BudCom Expense worksheet'!O585),"",('BudCom Expense worksheet'!O585))</f>
        <v>44145</v>
      </c>
      <c r="O546" s="273">
        <f>IF(ISBLANK('BudCom Expense worksheet'!P585),"",('BudCom Expense worksheet'!P585))</f>
        <v>-3213</v>
      </c>
      <c r="P546" s="273">
        <f>IF(ISBLANK('BudCom Expense worksheet'!Q585),"",('BudCom Expense worksheet'!Q585))</f>
        <v>163874</v>
      </c>
    </row>
    <row r="547" spans="1:16" hidden="1" x14ac:dyDescent="0.25">
      <c r="A547" s="249"/>
      <c r="B547" s="249"/>
      <c r="C547" s="281" t="s">
        <v>1042</v>
      </c>
      <c r="D547" s="249"/>
      <c r="E547" s="278" t="e">
        <f>IF(ISBLANK('BudCom Expense worksheet'!#REF!),"",('BudCom Expense worksheet'!#REF!))</f>
        <v>#REF!</v>
      </c>
      <c r="F547" s="279" t="e">
        <f>IF(ISBLANK('BudCom Expense worksheet'!#REF!),"",('BudCom Expense worksheet'!#REF!))</f>
        <v>#REF!</v>
      </c>
      <c r="G547" s="273" t="e">
        <f>IF(ISBLANK('BudCom Expense worksheet'!#REF!),"",('BudCom Expense worksheet'!#REF!))</f>
        <v>#REF!</v>
      </c>
      <c r="H547" s="274" t="e">
        <f>IF(ISBLANK('BudCom Expense worksheet'!#REF!),"",('BudCom Expense worksheet'!#REF!))</f>
        <v>#REF!</v>
      </c>
      <c r="I547" s="275" t="e">
        <f>IF(ISBLANK('BudCom Expense worksheet'!#REF!),"",('BudCom Expense worksheet'!#REF!))</f>
        <v>#REF!</v>
      </c>
      <c r="J547" s="273" t="e">
        <f>IF(ISBLANK('BudCom Expense worksheet'!#REF!),"",('BudCom Expense worksheet'!#REF!))</f>
        <v>#REF!</v>
      </c>
      <c r="K547" s="273" t="e">
        <f>IF(ISBLANK('BudCom Expense worksheet'!#REF!),"",('BudCom Expense worksheet'!#REF!))</f>
        <v>#REF!</v>
      </c>
      <c r="L547" s="273" t="e">
        <f>IF(ISBLANK('BudCom Expense worksheet'!#REF!),"",('BudCom Expense worksheet'!#REF!))</f>
        <v>#REF!</v>
      </c>
      <c r="M547" s="273" t="e">
        <f>IF(ISBLANK('BudCom Expense worksheet'!#REF!),"",('BudCom Expense worksheet'!#REF!))</f>
        <v>#REF!</v>
      </c>
      <c r="N547" s="254" t="e">
        <f>IF(ISBLANK('BudCom Expense worksheet'!#REF!),"",('BudCom Expense worksheet'!#REF!))</f>
        <v>#REF!</v>
      </c>
      <c r="O547" s="273" t="e">
        <f>IF(ISBLANK('BudCom Expense worksheet'!#REF!),"",('BudCom Expense worksheet'!#REF!))</f>
        <v>#REF!</v>
      </c>
      <c r="P547" s="273" t="e">
        <f>IF(ISBLANK('BudCom Expense worksheet'!#REF!),"",('BudCom Expense worksheet'!#REF!))</f>
        <v>#REF!</v>
      </c>
    </row>
    <row r="548" spans="1:16" hidden="1" x14ac:dyDescent="0.25">
      <c r="A548" s="249"/>
      <c r="B548" s="249"/>
      <c r="C548" s="281" t="s">
        <v>1043</v>
      </c>
      <c r="D548" s="249"/>
      <c r="E548" s="278" t="e">
        <f>IF(ISBLANK('BudCom Expense worksheet'!#REF!),"",('BudCom Expense worksheet'!#REF!))</f>
        <v>#REF!</v>
      </c>
      <c r="F548" s="279" t="e">
        <f>IF(ISBLANK('BudCom Expense worksheet'!#REF!),"",('BudCom Expense worksheet'!#REF!))</f>
        <v>#REF!</v>
      </c>
      <c r="G548" s="273" t="e">
        <f>IF(ISBLANK('BudCom Expense worksheet'!#REF!),"",('BudCom Expense worksheet'!#REF!))</f>
        <v>#REF!</v>
      </c>
      <c r="H548" s="274" t="e">
        <f>IF(ISBLANK('BudCom Expense worksheet'!#REF!),"",('BudCom Expense worksheet'!#REF!))</f>
        <v>#REF!</v>
      </c>
      <c r="I548" s="275" t="e">
        <f>IF(ISBLANK('BudCom Expense worksheet'!#REF!),"",('BudCom Expense worksheet'!#REF!))</f>
        <v>#REF!</v>
      </c>
      <c r="J548" s="273" t="e">
        <f>IF(ISBLANK('BudCom Expense worksheet'!#REF!),"",('BudCom Expense worksheet'!#REF!))</f>
        <v>#REF!</v>
      </c>
      <c r="K548" s="273" t="e">
        <f>IF(ISBLANK('BudCom Expense worksheet'!#REF!),"",('BudCom Expense worksheet'!#REF!))</f>
        <v>#REF!</v>
      </c>
      <c r="L548" s="273" t="e">
        <f>IF(ISBLANK('BudCom Expense worksheet'!#REF!),"",('BudCom Expense worksheet'!#REF!))</f>
        <v>#REF!</v>
      </c>
      <c r="M548" s="273" t="e">
        <f>IF(ISBLANK('BudCom Expense worksheet'!#REF!),"",('BudCom Expense worksheet'!#REF!))</f>
        <v>#REF!</v>
      </c>
      <c r="N548" s="254" t="e">
        <f>IF(ISBLANK('BudCom Expense worksheet'!#REF!),"",('BudCom Expense worksheet'!#REF!))</f>
        <v>#REF!</v>
      </c>
      <c r="O548" s="273" t="e">
        <f>IF(ISBLANK('BudCom Expense worksheet'!#REF!),"",('BudCom Expense worksheet'!#REF!))</f>
        <v>#REF!</v>
      </c>
      <c r="P548" s="273" t="e">
        <f>IF(ISBLANK('BudCom Expense worksheet'!#REF!),"",('BudCom Expense worksheet'!#REF!))</f>
        <v>#REF!</v>
      </c>
    </row>
    <row r="549" spans="1:16" hidden="1" x14ac:dyDescent="0.25">
      <c r="A549" s="249"/>
      <c r="B549" s="249"/>
      <c r="C549" s="281" t="s">
        <v>1044</v>
      </c>
      <c r="D549" s="249"/>
      <c r="E549" s="278" t="e">
        <f>IF(ISBLANK('BudCom Expense worksheet'!#REF!),"",('BudCom Expense worksheet'!#REF!))</f>
        <v>#REF!</v>
      </c>
      <c r="F549" s="279" t="e">
        <f>IF(ISBLANK('BudCom Expense worksheet'!#REF!),"",('BudCom Expense worksheet'!#REF!))</f>
        <v>#REF!</v>
      </c>
      <c r="G549" s="273" t="e">
        <f>IF(ISBLANK('BudCom Expense worksheet'!#REF!),"",('BudCom Expense worksheet'!#REF!))</f>
        <v>#REF!</v>
      </c>
      <c r="H549" s="274" t="e">
        <f>IF(ISBLANK('BudCom Expense worksheet'!#REF!),"",('BudCom Expense worksheet'!#REF!))</f>
        <v>#REF!</v>
      </c>
      <c r="I549" s="275" t="e">
        <f>IF(ISBLANK('BudCom Expense worksheet'!#REF!),"",('BudCom Expense worksheet'!#REF!))</f>
        <v>#REF!</v>
      </c>
      <c r="J549" s="273" t="e">
        <f>IF(ISBLANK('BudCom Expense worksheet'!#REF!),"",('BudCom Expense worksheet'!#REF!))</f>
        <v>#REF!</v>
      </c>
      <c r="K549" s="273" t="e">
        <f>IF(ISBLANK('BudCom Expense worksheet'!#REF!),"",('BudCom Expense worksheet'!#REF!))</f>
        <v>#REF!</v>
      </c>
      <c r="L549" s="273" t="e">
        <f>IF(ISBLANK('BudCom Expense worksheet'!#REF!),"",('BudCom Expense worksheet'!#REF!))</f>
        <v>#REF!</v>
      </c>
      <c r="M549" s="273" t="e">
        <f>IF(ISBLANK('BudCom Expense worksheet'!#REF!),"",('BudCom Expense worksheet'!#REF!))</f>
        <v>#REF!</v>
      </c>
      <c r="N549" s="254" t="e">
        <f>IF(ISBLANK('BudCom Expense worksheet'!#REF!),"",('BudCom Expense worksheet'!#REF!))</f>
        <v>#REF!</v>
      </c>
      <c r="O549" s="273" t="e">
        <f>IF(ISBLANK('BudCom Expense worksheet'!#REF!),"",('BudCom Expense worksheet'!#REF!))</f>
        <v>#REF!</v>
      </c>
      <c r="P549" s="273" t="e">
        <f>IF(ISBLANK('BudCom Expense worksheet'!#REF!),"",('BudCom Expense worksheet'!#REF!))</f>
        <v>#REF!</v>
      </c>
    </row>
    <row r="550" spans="1:16" hidden="1" x14ac:dyDescent="0.25">
      <c r="A550" s="249"/>
      <c r="B550" s="249"/>
      <c r="C550" s="281" t="s">
        <v>1045</v>
      </c>
      <c r="D550" s="249"/>
      <c r="E550" s="278" t="str">
        <f>IF(ISBLANK('BudCom Expense worksheet'!F586),"",('BudCom Expense worksheet'!F586))</f>
        <v/>
      </c>
      <c r="F550" s="279">
        <f>IF(ISBLANK('BudCom Expense worksheet'!G586),"",('BudCom Expense worksheet'!G586))</f>
        <v>0</v>
      </c>
      <c r="G550" s="273">
        <f>IF(ISBLANK('BudCom Expense worksheet'!H586),"",('BudCom Expense worksheet'!H586))</f>
        <v>1300</v>
      </c>
      <c r="H550" s="274">
        <f>IF(ISBLANK('BudCom Expense worksheet'!I586),"",('BudCom Expense worksheet'!I586))</f>
        <v>1300</v>
      </c>
      <c r="I550" s="275">
        <f>IF(ISBLANK('BudCom Expense worksheet'!J586),"",('BudCom Expense worksheet'!J586))</f>
        <v>0</v>
      </c>
      <c r="J550" s="273">
        <f>IF(ISBLANK('BudCom Expense worksheet'!K586),"",('BudCom Expense worksheet'!K586))</f>
        <v>1300</v>
      </c>
      <c r="K550" s="273">
        <f>IF(ISBLANK('BudCom Expense worksheet'!L586),"",('BudCom Expense worksheet'!L586))</f>
        <v>1300</v>
      </c>
      <c r="L550" s="273">
        <f>IF(ISBLANK('BudCom Expense worksheet'!M586),"",('BudCom Expense worksheet'!M586))</f>
        <v>0</v>
      </c>
      <c r="M550" s="273">
        <f>IF(ISBLANK('BudCom Expense worksheet'!N586),"",('BudCom Expense worksheet'!N586))</f>
        <v>1300</v>
      </c>
      <c r="N550" s="254">
        <f>IF(ISBLANK('BudCom Expense worksheet'!O586),"",('BudCom Expense worksheet'!O586))</f>
        <v>44145</v>
      </c>
      <c r="O550" s="273">
        <f>IF(ISBLANK('BudCom Expense worksheet'!P586),"",('BudCom Expense worksheet'!P586))</f>
        <v>0</v>
      </c>
      <c r="P550" s="273">
        <f>IF(ISBLANK('BudCom Expense worksheet'!Q586),"",('BudCom Expense worksheet'!Q586))</f>
        <v>1300</v>
      </c>
    </row>
    <row r="551" spans="1:16" hidden="1" x14ac:dyDescent="0.25">
      <c r="A551" s="249"/>
      <c r="B551" s="249"/>
      <c r="C551" s="281" t="s">
        <v>1046</v>
      </c>
      <c r="D551" s="249"/>
      <c r="E551" s="278" t="str">
        <f>IF(ISBLANK('BudCom Expense worksheet'!F587),"",('BudCom Expense worksheet'!F587))</f>
        <v/>
      </c>
      <c r="F551" s="279">
        <f>IF(ISBLANK('BudCom Expense worksheet'!G587),"",('BudCom Expense worksheet'!G587))</f>
        <v>0</v>
      </c>
      <c r="G551" s="273">
        <f>IF(ISBLANK('BudCom Expense worksheet'!H587),"",('BudCom Expense worksheet'!H587))</f>
        <v>700</v>
      </c>
      <c r="H551" s="274">
        <f>IF(ISBLANK('BudCom Expense worksheet'!I587),"",('BudCom Expense worksheet'!I587))</f>
        <v>700</v>
      </c>
      <c r="I551" s="275">
        <f>IF(ISBLANK('BudCom Expense worksheet'!J587),"",('BudCom Expense worksheet'!J587))</f>
        <v>0</v>
      </c>
      <c r="J551" s="273">
        <f>IF(ISBLANK('BudCom Expense worksheet'!K587),"",('BudCom Expense worksheet'!K587))</f>
        <v>700</v>
      </c>
      <c r="K551" s="273">
        <f>IF(ISBLANK('BudCom Expense worksheet'!L587),"",('BudCom Expense worksheet'!L587))</f>
        <v>700</v>
      </c>
      <c r="L551" s="273">
        <f>IF(ISBLANK('BudCom Expense worksheet'!M587),"",('BudCom Expense worksheet'!M587))</f>
        <v>0</v>
      </c>
      <c r="M551" s="273">
        <f>IF(ISBLANK('BudCom Expense worksheet'!N587),"",('BudCom Expense worksheet'!N587))</f>
        <v>700</v>
      </c>
      <c r="N551" s="254">
        <f>IF(ISBLANK('BudCom Expense worksheet'!O587),"",('BudCom Expense worksheet'!O587))</f>
        <v>44145</v>
      </c>
      <c r="O551" s="273">
        <f>IF(ISBLANK('BudCom Expense worksheet'!P587),"",('BudCom Expense worksheet'!P587))</f>
        <v>0</v>
      </c>
      <c r="P551" s="273">
        <f>IF(ISBLANK('BudCom Expense worksheet'!Q587),"",('BudCom Expense worksheet'!Q587))</f>
        <v>700</v>
      </c>
    </row>
    <row r="552" spans="1:16" hidden="1" x14ac:dyDescent="0.25">
      <c r="A552" s="249"/>
      <c r="B552" s="249"/>
      <c r="C552" s="281" t="s">
        <v>1047</v>
      </c>
      <c r="D552" s="249"/>
      <c r="E552" s="278" t="str">
        <f>IF(ISBLANK('BudCom Expense worksheet'!F588),"",('BudCom Expense worksheet'!F588))</f>
        <v/>
      </c>
      <c r="F552" s="279">
        <f>IF(ISBLANK('BudCom Expense worksheet'!G588),"",('BudCom Expense worksheet'!G588))</f>
        <v>0</v>
      </c>
      <c r="G552" s="273">
        <f>IF(ISBLANK('BudCom Expense worksheet'!H588),"",('BudCom Expense worksheet'!H588))</f>
        <v>23407</v>
      </c>
      <c r="H552" s="274">
        <f>IF(ISBLANK('BudCom Expense worksheet'!I588),"",('BudCom Expense worksheet'!I588))</f>
        <v>23407</v>
      </c>
      <c r="I552" s="275">
        <f>IF(ISBLANK('BudCom Expense worksheet'!J588),"",('BudCom Expense worksheet'!J588))</f>
        <v>0</v>
      </c>
      <c r="J552" s="273">
        <f>IF(ISBLANK('BudCom Expense worksheet'!K588),"",('BudCom Expense worksheet'!K588))</f>
        <v>24730</v>
      </c>
      <c r="K552" s="273">
        <f>IF(ISBLANK('BudCom Expense worksheet'!L588),"",('BudCom Expense worksheet'!L588))</f>
        <v>24730</v>
      </c>
      <c r="L552" s="273">
        <f>IF(ISBLANK('BudCom Expense worksheet'!M588),"",('BudCom Expense worksheet'!M588))</f>
        <v>0</v>
      </c>
      <c r="M552" s="273">
        <f>IF(ISBLANK('BudCom Expense worksheet'!N588),"",('BudCom Expense worksheet'!N588))</f>
        <v>24730</v>
      </c>
      <c r="N552" s="254">
        <f>IF(ISBLANK('BudCom Expense worksheet'!O588),"",('BudCom Expense worksheet'!O588))</f>
        <v>44145</v>
      </c>
      <c r="O552" s="273">
        <f>IF(ISBLANK('BudCom Expense worksheet'!P588),"",('BudCom Expense worksheet'!P588))</f>
        <v>0</v>
      </c>
      <c r="P552" s="273">
        <f>IF(ISBLANK('BudCom Expense worksheet'!Q588),"",('BudCom Expense worksheet'!Q588))</f>
        <v>24730</v>
      </c>
    </row>
    <row r="553" spans="1:16" hidden="1" x14ac:dyDescent="0.25">
      <c r="A553" s="249"/>
      <c r="B553" s="249"/>
      <c r="C553" s="281" t="s">
        <v>1048</v>
      </c>
      <c r="D553" s="249"/>
      <c r="E553" s="278" t="str">
        <f>IF(ISBLANK('BudCom Expense worksheet'!F589),"",('BudCom Expense worksheet'!F589))</f>
        <v/>
      </c>
      <c r="F553" s="279">
        <f>IF(ISBLANK('BudCom Expense worksheet'!G589),"",('BudCom Expense worksheet'!G589))</f>
        <v>0</v>
      </c>
      <c r="G553" s="273">
        <f>IF(ISBLANK('BudCom Expense worksheet'!H589),"",('BudCom Expense worksheet'!H589))</f>
        <v>0</v>
      </c>
      <c r="H553" s="274">
        <f>IF(ISBLANK('BudCom Expense worksheet'!I589),"",('BudCom Expense worksheet'!I589))</f>
        <v>0</v>
      </c>
      <c r="I553" s="275" t="str">
        <f>IF(ISBLANK('BudCom Expense worksheet'!J589),"",('BudCom Expense worksheet'!J589))</f>
        <v>---</v>
      </c>
      <c r="J553" s="273">
        <f>IF(ISBLANK('BudCom Expense worksheet'!K589),"",('BudCom Expense worksheet'!K589))</f>
        <v>0</v>
      </c>
      <c r="K553" s="273" t="str">
        <f>IF(ISBLANK('BudCom Expense worksheet'!L589),"",('BudCom Expense worksheet'!L589))</f>
        <v/>
      </c>
      <c r="L553" s="273">
        <f>IF(ISBLANK('BudCom Expense worksheet'!M589),"",('BudCom Expense worksheet'!M589))</f>
        <v>0</v>
      </c>
      <c r="M553" s="273">
        <f>IF(ISBLANK('BudCom Expense worksheet'!N589),"",('BudCom Expense worksheet'!N589))</f>
        <v>0</v>
      </c>
      <c r="N553" s="254">
        <f>IF(ISBLANK('BudCom Expense worksheet'!O589),"",('BudCom Expense worksheet'!O589))</f>
        <v>44145</v>
      </c>
      <c r="O553" s="273">
        <f>IF(ISBLANK('BudCom Expense worksheet'!P589),"",('BudCom Expense worksheet'!P589))</f>
        <v>0</v>
      </c>
      <c r="P553" s="273">
        <f>IF(ISBLANK('BudCom Expense worksheet'!Q589),"",('BudCom Expense worksheet'!Q589))</f>
        <v>0</v>
      </c>
    </row>
    <row r="554" spans="1:16" hidden="1" x14ac:dyDescent="0.25">
      <c r="A554" s="249"/>
      <c r="B554" s="249"/>
      <c r="C554" s="281" t="s">
        <v>1049</v>
      </c>
      <c r="D554" s="249"/>
      <c r="E554" s="278" t="str">
        <f>IF(ISBLANK('BudCom Expense worksheet'!F590),"",('BudCom Expense worksheet'!F590))</f>
        <v/>
      </c>
      <c r="F554" s="279">
        <f>IF(ISBLANK('BudCom Expense worksheet'!G590),"",('BudCom Expense worksheet'!G590))</f>
        <v>0</v>
      </c>
      <c r="G554" s="273">
        <f>IF(ISBLANK('BudCom Expense worksheet'!H590),"",('BudCom Expense worksheet'!H590))</f>
        <v>1374</v>
      </c>
      <c r="H554" s="274">
        <f>IF(ISBLANK('BudCom Expense worksheet'!I590),"",('BudCom Expense worksheet'!I590))</f>
        <v>1374</v>
      </c>
      <c r="I554" s="275">
        <f>IF(ISBLANK('BudCom Expense worksheet'!J590),"",('BudCom Expense worksheet'!J590))</f>
        <v>0</v>
      </c>
      <c r="J554" s="273">
        <f>IF(ISBLANK('BudCom Expense worksheet'!K590),"",('BudCom Expense worksheet'!K590))</f>
        <v>1400</v>
      </c>
      <c r="K554" s="273">
        <f>IF(ISBLANK('BudCom Expense worksheet'!L590),"",('BudCom Expense worksheet'!L590))</f>
        <v>1400</v>
      </c>
      <c r="L554" s="273">
        <f>IF(ISBLANK('BudCom Expense worksheet'!M590),"",('BudCom Expense worksheet'!M590))</f>
        <v>0</v>
      </c>
      <c r="M554" s="273">
        <f>IF(ISBLANK('BudCom Expense worksheet'!N590),"",('BudCom Expense worksheet'!N590))</f>
        <v>1400</v>
      </c>
      <c r="N554" s="254">
        <f>IF(ISBLANK('BudCom Expense worksheet'!O590),"",('BudCom Expense worksheet'!O590))</f>
        <v>44145</v>
      </c>
      <c r="O554" s="273">
        <f>IF(ISBLANK('BudCom Expense worksheet'!P590),"",('BudCom Expense worksheet'!P590))</f>
        <v>0</v>
      </c>
      <c r="P554" s="273">
        <f>IF(ISBLANK('BudCom Expense worksheet'!Q590),"",('BudCom Expense worksheet'!Q590))</f>
        <v>1374</v>
      </c>
    </row>
    <row r="555" spans="1:16" hidden="1" x14ac:dyDescent="0.25">
      <c r="A555" s="249"/>
      <c r="B555" s="249"/>
      <c r="C555" s="281" t="s">
        <v>1050</v>
      </c>
      <c r="D555" s="249"/>
      <c r="E555" s="278" t="str">
        <f>IF(ISBLANK('BudCom Expense worksheet'!F591),"",('BudCom Expense worksheet'!F591))</f>
        <v/>
      </c>
      <c r="F555" s="279">
        <f>IF(ISBLANK('BudCom Expense worksheet'!G591),"",('BudCom Expense worksheet'!G591))</f>
        <v>0</v>
      </c>
      <c r="G555" s="273">
        <f>IF(ISBLANK('BudCom Expense worksheet'!H591),"",('BudCom Expense worksheet'!H591))</f>
        <v>500</v>
      </c>
      <c r="H555" s="274">
        <f>IF(ISBLANK('BudCom Expense worksheet'!I591),"",('BudCom Expense worksheet'!I591))</f>
        <v>500</v>
      </c>
      <c r="I555" s="275">
        <f>IF(ISBLANK('BudCom Expense worksheet'!J591),"",('BudCom Expense worksheet'!J591))</f>
        <v>0</v>
      </c>
      <c r="J555" s="273">
        <f>IF(ISBLANK('BudCom Expense worksheet'!K591),"",('BudCom Expense worksheet'!K591))</f>
        <v>500</v>
      </c>
      <c r="K555" s="273">
        <f>IF(ISBLANK('BudCom Expense worksheet'!L591),"",('BudCom Expense worksheet'!L591))</f>
        <v>500</v>
      </c>
      <c r="L555" s="273">
        <f>IF(ISBLANK('BudCom Expense worksheet'!M591),"",('BudCom Expense worksheet'!M591))</f>
        <v>0</v>
      </c>
      <c r="M555" s="273">
        <f>IF(ISBLANK('BudCom Expense worksheet'!N591),"",('BudCom Expense worksheet'!N591))</f>
        <v>500</v>
      </c>
      <c r="N555" s="254">
        <f>IF(ISBLANK('BudCom Expense worksheet'!O591),"",('BudCom Expense worksheet'!O591))</f>
        <v>44145</v>
      </c>
      <c r="O555" s="273">
        <f>IF(ISBLANK('BudCom Expense worksheet'!P591),"",('BudCom Expense worksheet'!P591))</f>
        <v>0</v>
      </c>
      <c r="P555" s="273">
        <f>IF(ISBLANK('BudCom Expense worksheet'!Q591),"",('BudCom Expense worksheet'!Q591))</f>
        <v>500</v>
      </c>
    </row>
    <row r="556" spans="1:16" hidden="1" x14ac:dyDescent="0.25">
      <c r="A556" s="249"/>
      <c r="B556" s="249"/>
      <c r="C556" s="281" t="s">
        <v>1051</v>
      </c>
      <c r="D556" s="249"/>
      <c r="E556" s="278" t="str">
        <f>IF(ISBLANK('BudCom Expense worksheet'!F592),"",('BudCom Expense worksheet'!F592))</f>
        <v/>
      </c>
      <c r="F556" s="279">
        <f>IF(ISBLANK('BudCom Expense worksheet'!G592),"",('BudCom Expense worksheet'!G592))</f>
        <v>0</v>
      </c>
      <c r="G556" s="273">
        <f>IF(ISBLANK('BudCom Expense worksheet'!H592),"",('BudCom Expense worksheet'!H592))</f>
        <v>1260</v>
      </c>
      <c r="H556" s="274">
        <f>IF(ISBLANK('BudCom Expense worksheet'!I592),"",('BudCom Expense worksheet'!I592))</f>
        <v>1260</v>
      </c>
      <c r="I556" s="275">
        <f>IF(ISBLANK('BudCom Expense worksheet'!J592),"",('BudCom Expense worksheet'!J592))</f>
        <v>0</v>
      </c>
      <c r="J556" s="273">
        <f>IF(ISBLANK('BudCom Expense worksheet'!K592),"",('BudCom Expense worksheet'!K592))</f>
        <v>1260</v>
      </c>
      <c r="K556" s="273">
        <f>IF(ISBLANK('BudCom Expense worksheet'!L592),"",('BudCom Expense worksheet'!L592))</f>
        <v>1260</v>
      </c>
      <c r="L556" s="273">
        <f>IF(ISBLANK('BudCom Expense worksheet'!M592),"",('BudCom Expense worksheet'!M592))</f>
        <v>0</v>
      </c>
      <c r="M556" s="273">
        <f>IF(ISBLANK('BudCom Expense worksheet'!N592),"",('BudCom Expense worksheet'!N592))</f>
        <v>1260</v>
      </c>
      <c r="N556" s="254">
        <f>IF(ISBLANK('BudCom Expense worksheet'!O592),"",('BudCom Expense worksheet'!O592))</f>
        <v>44145</v>
      </c>
      <c r="O556" s="273">
        <f>IF(ISBLANK('BudCom Expense worksheet'!P592),"",('BudCom Expense worksheet'!P592))</f>
        <v>0</v>
      </c>
      <c r="P556" s="273">
        <f>IF(ISBLANK('BudCom Expense worksheet'!Q592),"",('BudCom Expense worksheet'!Q592))</f>
        <v>1260</v>
      </c>
    </row>
    <row r="557" spans="1:16" hidden="1" x14ac:dyDescent="0.25">
      <c r="A557" s="249"/>
      <c r="B557" s="249"/>
      <c r="C557" s="281" t="s">
        <v>1052</v>
      </c>
      <c r="D557" s="249"/>
      <c r="E557" s="278" t="str">
        <f>IF(ISBLANK('BudCom Expense worksheet'!F593),"",('BudCom Expense worksheet'!F593))</f>
        <v/>
      </c>
      <c r="F557" s="279">
        <f>IF(ISBLANK('BudCom Expense worksheet'!G593),"",('BudCom Expense worksheet'!G593))</f>
        <v>0</v>
      </c>
      <c r="G557" s="273">
        <f>IF(ISBLANK('BudCom Expense worksheet'!H593),"",('BudCom Expense worksheet'!H593))</f>
        <v>11000</v>
      </c>
      <c r="H557" s="274">
        <f>IF(ISBLANK('BudCom Expense worksheet'!I593),"",('BudCom Expense worksheet'!I593))</f>
        <v>11000</v>
      </c>
      <c r="I557" s="275">
        <f>IF(ISBLANK('BudCom Expense worksheet'!J593),"",('BudCom Expense worksheet'!J593))</f>
        <v>0</v>
      </c>
      <c r="J557" s="273">
        <f>IF(ISBLANK('BudCom Expense worksheet'!K593),"",('BudCom Expense worksheet'!K593))</f>
        <v>5000</v>
      </c>
      <c r="K557" s="273">
        <f>IF(ISBLANK('BudCom Expense worksheet'!L593),"",('BudCom Expense worksheet'!L593))</f>
        <v>5000</v>
      </c>
      <c r="L557" s="273">
        <f>IF(ISBLANK('BudCom Expense worksheet'!M593),"",('BudCom Expense worksheet'!M593))</f>
        <v>0</v>
      </c>
      <c r="M557" s="273">
        <f>IF(ISBLANK('BudCom Expense worksheet'!N593),"",('BudCom Expense worksheet'!N593))</f>
        <v>5000</v>
      </c>
      <c r="N557" s="254">
        <f>IF(ISBLANK('BudCom Expense worksheet'!O593),"",('BudCom Expense worksheet'!O593))</f>
        <v>44145</v>
      </c>
      <c r="O557" s="273">
        <f>IF(ISBLANK('BudCom Expense worksheet'!P593),"",('BudCom Expense worksheet'!P593))</f>
        <v>0</v>
      </c>
      <c r="P557" s="273">
        <f>IF(ISBLANK('BudCom Expense worksheet'!Q593),"",('BudCom Expense worksheet'!Q593))</f>
        <v>5000</v>
      </c>
    </row>
    <row r="558" spans="1:16" hidden="1" x14ac:dyDescent="0.25">
      <c r="A558" s="249"/>
      <c r="B558" s="249"/>
      <c r="C558" s="281" t="s">
        <v>1053</v>
      </c>
      <c r="D558" s="249"/>
      <c r="E558" s="278" t="str">
        <f>IF(ISBLANK('BudCom Expense worksheet'!F594),"",('BudCom Expense worksheet'!F594))</f>
        <v/>
      </c>
      <c r="F558" s="279">
        <f>IF(ISBLANK('BudCom Expense worksheet'!G594),"",('BudCom Expense worksheet'!G594))</f>
        <v>0</v>
      </c>
      <c r="G558" s="273">
        <f>IF(ISBLANK('BudCom Expense worksheet'!H594),"",('BudCom Expense worksheet'!H594))</f>
        <v>528</v>
      </c>
      <c r="H558" s="274">
        <f>IF(ISBLANK('BudCom Expense worksheet'!I594),"",('BudCom Expense worksheet'!I594))</f>
        <v>528</v>
      </c>
      <c r="I558" s="275">
        <f>IF(ISBLANK('BudCom Expense worksheet'!J594),"",('BudCom Expense worksheet'!J594))</f>
        <v>0</v>
      </c>
      <c r="J558" s="273">
        <f>IF(ISBLANK('BudCom Expense worksheet'!K594),"",('BudCom Expense worksheet'!K594))</f>
        <v>528</v>
      </c>
      <c r="K558" s="273">
        <f>IF(ISBLANK('BudCom Expense worksheet'!L594),"",('BudCom Expense worksheet'!L594))</f>
        <v>528</v>
      </c>
      <c r="L558" s="273">
        <f>IF(ISBLANK('BudCom Expense worksheet'!M594),"",('BudCom Expense worksheet'!M594))</f>
        <v>0</v>
      </c>
      <c r="M558" s="273">
        <f>IF(ISBLANK('BudCom Expense worksheet'!N594),"",('BudCom Expense worksheet'!N594))</f>
        <v>528</v>
      </c>
      <c r="N558" s="254">
        <f>IF(ISBLANK('BudCom Expense worksheet'!O594),"",('BudCom Expense worksheet'!O594))</f>
        <v>44145</v>
      </c>
      <c r="O558" s="273">
        <f>IF(ISBLANK('BudCom Expense worksheet'!P594),"",('BudCom Expense worksheet'!P594))</f>
        <v>0</v>
      </c>
      <c r="P558" s="273">
        <f>IF(ISBLANK('BudCom Expense worksheet'!Q594),"",('BudCom Expense worksheet'!Q594))</f>
        <v>528</v>
      </c>
    </row>
    <row r="559" spans="1:16" hidden="1" x14ac:dyDescent="0.25">
      <c r="A559" s="249"/>
      <c r="B559" s="249"/>
      <c r="C559" s="281" t="s">
        <v>1054</v>
      </c>
      <c r="D559" s="249"/>
      <c r="E559" s="278" t="str">
        <f>IF(ISBLANK('BudCom Expense worksheet'!F595),"",('BudCom Expense worksheet'!F595))</f>
        <v/>
      </c>
      <c r="F559" s="279">
        <f>IF(ISBLANK('BudCom Expense worksheet'!G595),"",('BudCom Expense worksheet'!G595))</f>
        <v>0</v>
      </c>
      <c r="G559" s="273">
        <f>IF(ISBLANK('BudCom Expense worksheet'!H595),"",('BudCom Expense worksheet'!H595))</f>
        <v>5129</v>
      </c>
      <c r="H559" s="274">
        <f>IF(ISBLANK('BudCom Expense worksheet'!I595),"",('BudCom Expense worksheet'!I595))</f>
        <v>5129</v>
      </c>
      <c r="I559" s="275">
        <f>IF(ISBLANK('BudCom Expense worksheet'!J595),"",('BudCom Expense worksheet'!J595))</f>
        <v>0</v>
      </c>
      <c r="J559" s="273">
        <f>IF(ISBLANK('BudCom Expense worksheet'!K595),"",('BudCom Expense worksheet'!K595))</f>
        <v>5129</v>
      </c>
      <c r="K559" s="273">
        <f>IF(ISBLANK('BudCom Expense worksheet'!L595),"",('BudCom Expense worksheet'!L595))</f>
        <v>5129</v>
      </c>
      <c r="L559" s="273">
        <f>IF(ISBLANK('BudCom Expense worksheet'!M595),"",('BudCom Expense worksheet'!M595))</f>
        <v>0</v>
      </c>
      <c r="M559" s="273">
        <f>IF(ISBLANK('BudCom Expense worksheet'!N595),"",('BudCom Expense worksheet'!N595))</f>
        <v>5129</v>
      </c>
      <c r="N559" s="254">
        <f>IF(ISBLANK('BudCom Expense worksheet'!O595),"",('BudCom Expense worksheet'!O595))</f>
        <v>44145</v>
      </c>
      <c r="O559" s="273">
        <f>IF(ISBLANK('BudCom Expense worksheet'!P595),"",('BudCom Expense worksheet'!P595))</f>
        <v>0</v>
      </c>
      <c r="P559" s="273">
        <f>IF(ISBLANK('BudCom Expense worksheet'!Q595),"",('BudCom Expense worksheet'!Q595))</f>
        <v>5129</v>
      </c>
    </row>
    <row r="560" spans="1:16" hidden="1" x14ac:dyDescent="0.25">
      <c r="A560" s="249"/>
      <c r="B560" s="249"/>
      <c r="C560" s="281" t="s">
        <v>1055</v>
      </c>
      <c r="D560" s="249"/>
      <c r="E560" s="278" t="str">
        <f>IF(ISBLANK('BudCom Expense worksheet'!F596),"",('BudCom Expense worksheet'!F596))</f>
        <v/>
      </c>
      <c r="F560" s="279">
        <f>IF(ISBLANK('BudCom Expense worksheet'!G596),"",('BudCom Expense worksheet'!G596))</f>
        <v>0</v>
      </c>
      <c r="G560" s="273">
        <f>IF(ISBLANK('BudCom Expense worksheet'!H596),"",('BudCom Expense worksheet'!H596))</f>
        <v>75</v>
      </c>
      <c r="H560" s="274">
        <f>IF(ISBLANK('BudCom Expense worksheet'!I596),"",('BudCom Expense worksheet'!I596))</f>
        <v>75</v>
      </c>
      <c r="I560" s="275">
        <f>IF(ISBLANK('BudCom Expense worksheet'!J596),"",('BudCom Expense worksheet'!J596))</f>
        <v>0</v>
      </c>
      <c r="J560" s="273">
        <f>IF(ISBLANK('BudCom Expense worksheet'!K596),"",('BudCom Expense worksheet'!K596))</f>
        <v>75</v>
      </c>
      <c r="K560" s="273">
        <f>IF(ISBLANK('BudCom Expense worksheet'!L596),"",('BudCom Expense worksheet'!L596))</f>
        <v>75</v>
      </c>
      <c r="L560" s="273">
        <f>IF(ISBLANK('BudCom Expense worksheet'!M596),"",('BudCom Expense worksheet'!M596))</f>
        <v>0</v>
      </c>
      <c r="M560" s="273">
        <f>IF(ISBLANK('BudCom Expense worksheet'!N596),"",('BudCom Expense worksheet'!N596))</f>
        <v>75</v>
      </c>
      <c r="N560" s="254">
        <f>IF(ISBLANK('BudCom Expense worksheet'!O596),"",('BudCom Expense worksheet'!O596))</f>
        <v>44145</v>
      </c>
      <c r="O560" s="273">
        <f>IF(ISBLANK('BudCom Expense worksheet'!P596),"",('BudCom Expense worksheet'!P596))</f>
        <v>0</v>
      </c>
      <c r="P560" s="273">
        <f>IF(ISBLANK('BudCom Expense worksheet'!Q596),"",('BudCom Expense worksheet'!Q596))</f>
        <v>75</v>
      </c>
    </row>
    <row r="561" spans="1:16" hidden="1" x14ac:dyDescent="0.25">
      <c r="A561" s="249"/>
      <c r="B561" s="249"/>
      <c r="C561" s="281" t="s">
        <v>1056</v>
      </c>
      <c r="D561" s="249"/>
      <c r="E561" s="278" t="str">
        <f>IF(ISBLANK('BudCom Expense worksheet'!F597),"",('BudCom Expense worksheet'!F597))</f>
        <v/>
      </c>
      <c r="F561" s="279">
        <f>IF(ISBLANK('BudCom Expense worksheet'!G597),"",('BudCom Expense worksheet'!G597))</f>
        <v>0</v>
      </c>
      <c r="G561" s="273">
        <f>IF(ISBLANK('BudCom Expense worksheet'!H597),"",('BudCom Expense worksheet'!H597))</f>
        <v>6248</v>
      </c>
      <c r="H561" s="274">
        <f>IF(ISBLANK('BudCom Expense worksheet'!I597),"",('BudCom Expense worksheet'!I597))</f>
        <v>6248</v>
      </c>
      <c r="I561" s="275">
        <f>IF(ISBLANK('BudCom Expense worksheet'!J597),"",('BudCom Expense worksheet'!J597))</f>
        <v>0</v>
      </c>
      <c r="J561" s="273">
        <f>IF(ISBLANK('BudCom Expense worksheet'!K597),"",('BudCom Expense worksheet'!K597))</f>
        <v>6248</v>
      </c>
      <c r="K561" s="273">
        <f>IF(ISBLANK('BudCom Expense worksheet'!L597),"",('BudCom Expense worksheet'!L597))</f>
        <v>6248</v>
      </c>
      <c r="L561" s="273">
        <f>IF(ISBLANK('BudCom Expense worksheet'!M597),"",('BudCom Expense worksheet'!M597))</f>
        <v>0</v>
      </c>
      <c r="M561" s="273">
        <f>IF(ISBLANK('BudCom Expense worksheet'!N597),"",('BudCom Expense worksheet'!N597))</f>
        <v>6248</v>
      </c>
      <c r="N561" s="254">
        <f>IF(ISBLANK('BudCom Expense worksheet'!O597),"",('BudCom Expense worksheet'!O597))</f>
        <v>44145</v>
      </c>
      <c r="O561" s="273">
        <f>IF(ISBLANK('BudCom Expense worksheet'!P597),"",('BudCom Expense worksheet'!P597))</f>
        <v>0</v>
      </c>
      <c r="P561" s="273">
        <f>IF(ISBLANK('BudCom Expense worksheet'!Q597),"",('BudCom Expense worksheet'!Q597))</f>
        <v>6248</v>
      </c>
    </row>
    <row r="562" spans="1:16" hidden="1" x14ac:dyDescent="0.25">
      <c r="A562" s="249"/>
      <c r="B562" s="249"/>
      <c r="C562" s="281" t="s">
        <v>1057</v>
      </c>
      <c r="D562" s="249"/>
      <c r="E562" s="278" t="str">
        <f>IF(ISBLANK('BudCom Expense worksheet'!F598),"",('BudCom Expense worksheet'!F598))</f>
        <v/>
      </c>
      <c r="F562" s="279">
        <f>IF(ISBLANK('BudCom Expense worksheet'!G598),"",('BudCom Expense worksheet'!G598))</f>
        <v>0</v>
      </c>
      <c r="G562" s="273">
        <f>IF(ISBLANK('BudCom Expense worksheet'!H598),"",('BudCom Expense worksheet'!H598))</f>
        <v>5644</v>
      </c>
      <c r="H562" s="274">
        <f>IF(ISBLANK('BudCom Expense worksheet'!I598),"",('BudCom Expense worksheet'!I598))</f>
        <v>5644</v>
      </c>
      <c r="I562" s="275">
        <f>IF(ISBLANK('BudCom Expense worksheet'!J598),"",('BudCom Expense worksheet'!J598))</f>
        <v>0</v>
      </c>
      <c r="J562" s="273">
        <f>IF(ISBLANK('BudCom Expense worksheet'!K598),"",('BudCom Expense worksheet'!K598))</f>
        <v>5644</v>
      </c>
      <c r="K562" s="273">
        <f>IF(ISBLANK('BudCom Expense worksheet'!L598),"",('BudCom Expense worksheet'!L598))</f>
        <v>5644</v>
      </c>
      <c r="L562" s="273">
        <f>IF(ISBLANK('BudCom Expense worksheet'!M598),"",('BudCom Expense worksheet'!M598))</f>
        <v>0</v>
      </c>
      <c r="M562" s="273">
        <f>IF(ISBLANK('BudCom Expense worksheet'!N598),"",('BudCom Expense worksheet'!N598))</f>
        <v>5644</v>
      </c>
      <c r="N562" s="254">
        <f>IF(ISBLANK('BudCom Expense worksheet'!O598),"",('BudCom Expense worksheet'!O598))</f>
        <v>44145</v>
      </c>
      <c r="O562" s="273">
        <f>IF(ISBLANK('BudCom Expense worksheet'!P598),"",('BudCom Expense worksheet'!P598))</f>
        <v>0</v>
      </c>
      <c r="P562" s="273">
        <f>IF(ISBLANK('BudCom Expense worksheet'!Q598),"",('BudCom Expense worksheet'!Q598))</f>
        <v>5644</v>
      </c>
    </row>
    <row r="563" spans="1:16" hidden="1" x14ac:dyDescent="0.25">
      <c r="A563" s="249"/>
      <c r="B563" s="249"/>
      <c r="C563" s="281" t="s">
        <v>1058</v>
      </c>
      <c r="D563" s="249"/>
      <c r="E563" s="278" t="str">
        <f>IF(ISBLANK('BudCom Expense worksheet'!F599),"",('BudCom Expense worksheet'!F599))</f>
        <v/>
      </c>
      <c r="F563" s="279">
        <f>IF(ISBLANK('BudCom Expense worksheet'!G599),"",('BudCom Expense worksheet'!G599))</f>
        <v>0</v>
      </c>
      <c r="G563" s="273">
        <f>IF(ISBLANK('BudCom Expense worksheet'!H599),"",('BudCom Expense worksheet'!H599))</f>
        <v>180</v>
      </c>
      <c r="H563" s="274">
        <f>IF(ISBLANK('BudCom Expense worksheet'!I599),"",('BudCom Expense worksheet'!I599))</f>
        <v>180</v>
      </c>
      <c r="I563" s="275">
        <f>IF(ISBLANK('BudCom Expense worksheet'!J599),"",('BudCom Expense worksheet'!J599))</f>
        <v>0</v>
      </c>
      <c r="J563" s="273">
        <f>IF(ISBLANK('BudCom Expense worksheet'!K599),"",('BudCom Expense worksheet'!K599))</f>
        <v>100</v>
      </c>
      <c r="K563" s="273">
        <f>IF(ISBLANK('BudCom Expense worksheet'!L599),"",('BudCom Expense worksheet'!L599))</f>
        <v>100</v>
      </c>
      <c r="L563" s="273">
        <f>IF(ISBLANK('BudCom Expense worksheet'!M599),"",('BudCom Expense worksheet'!M599))</f>
        <v>0</v>
      </c>
      <c r="M563" s="273">
        <f>IF(ISBLANK('BudCom Expense worksheet'!N599),"",('BudCom Expense worksheet'!N599))</f>
        <v>100</v>
      </c>
      <c r="N563" s="254">
        <f>IF(ISBLANK('BudCom Expense worksheet'!O599),"",('BudCom Expense worksheet'!O599))</f>
        <v>44145</v>
      </c>
      <c r="O563" s="273">
        <f>IF(ISBLANK('BudCom Expense worksheet'!P599),"",('BudCom Expense worksheet'!P599))</f>
        <v>0</v>
      </c>
      <c r="P563" s="273">
        <f>IF(ISBLANK('BudCom Expense worksheet'!Q599),"",('BudCom Expense worksheet'!Q599))</f>
        <v>100</v>
      </c>
    </row>
    <row r="564" spans="1:16" hidden="1" x14ac:dyDescent="0.25">
      <c r="A564" s="249"/>
      <c r="B564" s="249"/>
      <c r="C564" s="281" t="s">
        <v>1059</v>
      </c>
      <c r="D564" s="249"/>
      <c r="E564" s="278" t="str">
        <f>IF(ISBLANK('BudCom Expense worksheet'!F600),"",('BudCom Expense worksheet'!F600))</f>
        <v/>
      </c>
      <c r="F564" s="279">
        <f>IF(ISBLANK('BudCom Expense worksheet'!G600),"",('BudCom Expense worksheet'!G600))</f>
        <v>0</v>
      </c>
      <c r="G564" s="273">
        <f>IF(ISBLANK('BudCom Expense worksheet'!H600),"",('BudCom Expense worksheet'!H600))</f>
        <v>666</v>
      </c>
      <c r="H564" s="274">
        <f>IF(ISBLANK('BudCom Expense worksheet'!I600),"",('BudCom Expense worksheet'!I600))</f>
        <v>666</v>
      </c>
      <c r="I564" s="275">
        <f>IF(ISBLANK('BudCom Expense worksheet'!J600),"",('BudCom Expense worksheet'!J600))</f>
        <v>0</v>
      </c>
      <c r="J564" s="273">
        <f>IF(ISBLANK('BudCom Expense worksheet'!K600),"",('BudCom Expense worksheet'!K600))</f>
        <v>600</v>
      </c>
      <c r="K564" s="273">
        <f>IF(ISBLANK('BudCom Expense worksheet'!L600),"",('BudCom Expense worksheet'!L600))</f>
        <v>600</v>
      </c>
      <c r="L564" s="273">
        <f>IF(ISBLANK('BudCom Expense worksheet'!M600),"",('BudCom Expense worksheet'!M600))</f>
        <v>0</v>
      </c>
      <c r="M564" s="273">
        <f>IF(ISBLANK('BudCom Expense worksheet'!N600),"",('BudCom Expense worksheet'!N600))</f>
        <v>600</v>
      </c>
      <c r="N564" s="254">
        <f>IF(ISBLANK('BudCom Expense worksheet'!O600),"",('BudCom Expense worksheet'!O600))</f>
        <v>44145</v>
      </c>
      <c r="O564" s="273">
        <f>IF(ISBLANK('BudCom Expense worksheet'!P600),"",('BudCom Expense worksheet'!P600))</f>
        <v>0</v>
      </c>
      <c r="P564" s="273">
        <f>IF(ISBLANK('BudCom Expense worksheet'!Q600),"",('BudCom Expense worksheet'!Q600))</f>
        <v>600</v>
      </c>
    </row>
    <row r="565" spans="1:16" hidden="1" x14ac:dyDescent="0.25">
      <c r="A565" s="249"/>
      <c r="B565" s="249"/>
      <c r="C565" s="281" t="s">
        <v>1060</v>
      </c>
      <c r="D565" s="249"/>
      <c r="E565" s="278" t="str">
        <f>IF(ISBLANK('BudCom Expense worksheet'!F601),"",('BudCom Expense worksheet'!F601))</f>
        <v/>
      </c>
      <c r="F565" s="279">
        <f>IF(ISBLANK('BudCom Expense worksheet'!G601),"",('BudCom Expense worksheet'!G601))</f>
        <v>0</v>
      </c>
      <c r="G565" s="273">
        <f>IF(ISBLANK('BudCom Expense worksheet'!H601),"",('BudCom Expense worksheet'!H601))</f>
        <v>375</v>
      </c>
      <c r="H565" s="274">
        <f>IF(ISBLANK('BudCom Expense worksheet'!I601),"",('BudCom Expense worksheet'!I601))</f>
        <v>375</v>
      </c>
      <c r="I565" s="275">
        <f>IF(ISBLANK('BudCom Expense worksheet'!J601),"",('BudCom Expense worksheet'!J601))</f>
        <v>0</v>
      </c>
      <c r="J565" s="273">
        <f>IF(ISBLANK('BudCom Expense worksheet'!K601),"",('BudCom Expense worksheet'!K601))</f>
        <v>500</v>
      </c>
      <c r="K565" s="273">
        <f>IF(ISBLANK('BudCom Expense worksheet'!L601),"",('BudCom Expense worksheet'!L601))</f>
        <v>500</v>
      </c>
      <c r="L565" s="273">
        <f>IF(ISBLANK('BudCom Expense worksheet'!M601),"",('BudCom Expense worksheet'!M601))</f>
        <v>0</v>
      </c>
      <c r="M565" s="273">
        <f>IF(ISBLANK('BudCom Expense worksheet'!N601),"",('BudCom Expense worksheet'!N601))</f>
        <v>500</v>
      </c>
      <c r="N565" s="254">
        <f>IF(ISBLANK('BudCom Expense worksheet'!O601),"",('BudCom Expense worksheet'!O601))</f>
        <v>44145</v>
      </c>
      <c r="O565" s="273">
        <f>IF(ISBLANK('BudCom Expense worksheet'!P601),"",('BudCom Expense worksheet'!P601))</f>
        <v>0</v>
      </c>
      <c r="P565" s="273">
        <f>IF(ISBLANK('BudCom Expense worksheet'!Q601),"",('BudCom Expense worksheet'!Q601))</f>
        <v>375</v>
      </c>
    </row>
    <row r="566" spans="1:16" hidden="1" x14ac:dyDescent="0.25">
      <c r="A566" s="249"/>
      <c r="B566" s="249"/>
      <c r="C566" s="281" t="s">
        <v>1061</v>
      </c>
      <c r="D566" s="249"/>
      <c r="E566" s="278" t="str">
        <f>IF(ISBLANK('BudCom Expense worksheet'!F602),"",('BudCom Expense worksheet'!F602))</f>
        <v/>
      </c>
      <c r="F566" s="279">
        <f>IF(ISBLANK('BudCom Expense worksheet'!G602),"",('BudCom Expense worksheet'!G602))</f>
        <v>0</v>
      </c>
      <c r="G566" s="273">
        <f>IF(ISBLANK('BudCom Expense worksheet'!H602),"",('BudCom Expense worksheet'!H602))</f>
        <v>2000</v>
      </c>
      <c r="H566" s="274">
        <f>IF(ISBLANK('BudCom Expense worksheet'!I602),"",('BudCom Expense worksheet'!I602))</f>
        <v>2000</v>
      </c>
      <c r="I566" s="275">
        <f>IF(ISBLANK('BudCom Expense worksheet'!J602),"",('BudCom Expense worksheet'!J602))</f>
        <v>0</v>
      </c>
      <c r="J566" s="273">
        <f>IF(ISBLANK('BudCom Expense worksheet'!K602),"",('BudCom Expense worksheet'!K602))</f>
        <v>2000</v>
      </c>
      <c r="K566" s="273">
        <f>IF(ISBLANK('BudCom Expense worksheet'!L602),"",('BudCom Expense worksheet'!L602))</f>
        <v>2000</v>
      </c>
      <c r="L566" s="273">
        <f>IF(ISBLANK('BudCom Expense worksheet'!M602),"",('BudCom Expense worksheet'!M602))</f>
        <v>0</v>
      </c>
      <c r="M566" s="273">
        <f>IF(ISBLANK('BudCom Expense worksheet'!N602),"",('BudCom Expense worksheet'!N602))</f>
        <v>2000</v>
      </c>
      <c r="N566" s="254">
        <f>IF(ISBLANK('BudCom Expense worksheet'!O602),"",('BudCom Expense worksheet'!O602))</f>
        <v>44145</v>
      </c>
      <c r="O566" s="273">
        <f>IF(ISBLANK('BudCom Expense worksheet'!P602),"",('BudCom Expense worksheet'!P602))</f>
        <v>0</v>
      </c>
      <c r="P566" s="273">
        <f>IF(ISBLANK('BudCom Expense worksheet'!Q602),"",('BudCom Expense worksheet'!Q602))</f>
        <v>2000</v>
      </c>
    </row>
    <row r="567" spans="1:16" hidden="1" x14ac:dyDescent="0.25">
      <c r="A567" s="249"/>
      <c r="B567" s="249"/>
      <c r="C567" s="281" t="s">
        <v>1062</v>
      </c>
      <c r="D567" s="249"/>
      <c r="E567" s="278" t="str">
        <f>IF(ISBLANK('BudCom Expense worksheet'!F603),"",('BudCom Expense worksheet'!F603))</f>
        <v/>
      </c>
      <c r="F567" s="279">
        <f>IF(ISBLANK('BudCom Expense worksheet'!G603),"",('BudCom Expense worksheet'!G603))</f>
        <v>0</v>
      </c>
      <c r="G567" s="273">
        <f>IF(ISBLANK('BudCom Expense worksheet'!H603),"",('BudCom Expense worksheet'!H603))</f>
        <v>300</v>
      </c>
      <c r="H567" s="274">
        <f>IF(ISBLANK('BudCom Expense worksheet'!I603),"",('BudCom Expense worksheet'!I603))</f>
        <v>300</v>
      </c>
      <c r="I567" s="275">
        <f>IF(ISBLANK('BudCom Expense worksheet'!J603),"",('BudCom Expense worksheet'!J603))</f>
        <v>0</v>
      </c>
      <c r="J567" s="273">
        <f>IF(ISBLANK('BudCom Expense worksheet'!K603),"",('BudCom Expense worksheet'!K603))</f>
        <v>300</v>
      </c>
      <c r="K567" s="273">
        <f>IF(ISBLANK('BudCom Expense worksheet'!L603),"",('BudCom Expense worksheet'!L603))</f>
        <v>300</v>
      </c>
      <c r="L567" s="273">
        <f>IF(ISBLANK('BudCom Expense worksheet'!M603),"",('BudCom Expense worksheet'!M603))</f>
        <v>0</v>
      </c>
      <c r="M567" s="273">
        <f>IF(ISBLANK('BudCom Expense worksheet'!N603),"",('BudCom Expense worksheet'!N603))</f>
        <v>300</v>
      </c>
      <c r="N567" s="254">
        <f>IF(ISBLANK('BudCom Expense worksheet'!O603),"",('BudCom Expense worksheet'!O603))</f>
        <v>44145</v>
      </c>
      <c r="O567" s="273">
        <f>IF(ISBLANK('BudCom Expense worksheet'!P603),"",('BudCom Expense worksheet'!P603))</f>
        <v>0</v>
      </c>
      <c r="P567" s="273">
        <f>IF(ISBLANK('BudCom Expense worksheet'!Q603),"",('BudCom Expense worksheet'!Q603))</f>
        <v>300</v>
      </c>
    </row>
    <row r="568" spans="1:16" hidden="1" x14ac:dyDescent="0.25">
      <c r="A568" s="249"/>
      <c r="B568" s="249"/>
      <c r="C568" s="281" t="s">
        <v>1063</v>
      </c>
      <c r="D568" s="249"/>
      <c r="E568" s="278" t="str">
        <f>IF(ISBLANK('BudCom Expense worksheet'!F604),"",('BudCom Expense worksheet'!F604))</f>
        <v/>
      </c>
      <c r="F568" s="279">
        <f>IF(ISBLANK('BudCom Expense worksheet'!G604),"",('BudCom Expense worksheet'!G604))</f>
        <v>0</v>
      </c>
      <c r="G568" s="273">
        <f>IF(ISBLANK('BudCom Expense worksheet'!H604),"",('BudCom Expense worksheet'!H604))</f>
        <v>25000</v>
      </c>
      <c r="H568" s="274">
        <f>IF(ISBLANK('BudCom Expense worksheet'!I604),"",('BudCom Expense worksheet'!I604))</f>
        <v>25000</v>
      </c>
      <c r="I568" s="275">
        <f>IF(ISBLANK('BudCom Expense worksheet'!J604),"",('BudCom Expense worksheet'!J604))</f>
        <v>0</v>
      </c>
      <c r="J568" s="273">
        <f>IF(ISBLANK('BudCom Expense worksheet'!K604),"",('BudCom Expense worksheet'!K604))</f>
        <v>26000</v>
      </c>
      <c r="K568" s="273">
        <f>IF(ISBLANK('BudCom Expense worksheet'!L604),"",('BudCom Expense worksheet'!L604))</f>
        <v>26000</v>
      </c>
      <c r="L568" s="273">
        <f>IF(ISBLANK('BudCom Expense worksheet'!M604),"",('BudCom Expense worksheet'!M604))</f>
        <v>0</v>
      </c>
      <c r="M568" s="273">
        <f>IF(ISBLANK('BudCom Expense worksheet'!N604),"",('BudCom Expense worksheet'!N604))</f>
        <v>26000</v>
      </c>
      <c r="N568" s="254">
        <f>IF(ISBLANK('BudCom Expense worksheet'!O604),"",('BudCom Expense worksheet'!O604))</f>
        <v>44145</v>
      </c>
      <c r="O568" s="273">
        <f>IF(ISBLANK('BudCom Expense worksheet'!P604),"",('BudCom Expense worksheet'!P604))</f>
        <v>0</v>
      </c>
      <c r="P568" s="273">
        <f>IF(ISBLANK('BudCom Expense worksheet'!Q604),"",('BudCom Expense worksheet'!Q604))</f>
        <v>25000</v>
      </c>
    </row>
    <row r="569" spans="1:16" hidden="1" x14ac:dyDescent="0.25">
      <c r="A569" s="249"/>
      <c r="B569" s="249"/>
      <c r="C569" s="281" t="s">
        <v>1064</v>
      </c>
      <c r="D569" s="249"/>
      <c r="E569" s="278" t="str">
        <f>IF(ISBLANK('BudCom Expense worksheet'!F605),"",('BudCom Expense worksheet'!F605))</f>
        <v/>
      </c>
      <c r="F569" s="279">
        <f>IF(ISBLANK('BudCom Expense worksheet'!G605),"",('BudCom Expense worksheet'!G605))</f>
        <v>0</v>
      </c>
      <c r="G569" s="273">
        <f>IF(ISBLANK('BudCom Expense worksheet'!H605),"",('BudCom Expense worksheet'!H605))</f>
        <v>950</v>
      </c>
      <c r="H569" s="274">
        <f>IF(ISBLANK('BudCom Expense worksheet'!I605),"",('BudCom Expense worksheet'!I605))</f>
        <v>950</v>
      </c>
      <c r="I569" s="275">
        <f>IF(ISBLANK('BudCom Expense worksheet'!J605),"",('BudCom Expense worksheet'!J605))</f>
        <v>0</v>
      </c>
      <c r="J569" s="273">
        <f>IF(ISBLANK('BudCom Expense worksheet'!K605),"",('BudCom Expense worksheet'!K605))</f>
        <v>950</v>
      </c>
      <c r="K569" s="273">
        <f>IF(ISBLANK('BudCom Expense worksheet'!L605),"",('BudCom Expense worksheet'!L605))</f>
        <v>950</v>
      </c>
      <c r="L569" s="273">
        <f>IF(ISBLANK('BudCom Expense worksheet'!M605),"",('BudCom Expense worksheet'!M605))</f>
        <v>0</v>
      </c>
      <c r="M569" s="273">
        <f>IF(ISBLANK('BudCom Expense worksheet'!N605),"",('BudCom Expense worksheet'!N605))</f>
        <v>950</v>
      </c>
      <c r="N569" s="254">
        <f>IF(ISBLANK('BudCom Expense worksheet'!O605),"",('BudCom Expense worksheet'!O605))</f>
        <v>44145</v>
      </c>
      <c r="O569" s="273">
        <f>IF(ISBLANK('BudCom Expense worksheet'!P605),"",('BudCom Expense worksheet'!P605))</f>
        <v>0</v>
      </c>
      <c r="P569" s="273">
        <f>IF(ISBLANK('BudCom Expense worksheet'!Q605),"",('BudCom Expense worksheet'!Q605))</f>
        <v>950</v>
      </c>
    </row>
    <row r="570" spans="1:16" hidden="1" x14ac:dyDescent="0.25">
      <c r="A570" s="249"/>
      <c r="B570" s="249"/>
      <c r="C570" s="281" t="s">
        <v>1065</v>
      </c>
      <c r="D570" s="249"/>
      <c r="E570" s="278" t="str">
        <f>IF(ISBLANK('BudCom Expense worksheet'!F606),"",('BudCom Expense worksheet'!F606))</f>
        <v/>
      </c>
      <c r="F570" s="279">
        <f>IF(ISBLANK('BudCom Expense worksheet'!G606),"",('BudCom Expense worksheet'!G606))</f>
        <v>0</v>
      </c>
      <c r="G570" s="273">
        <f>IF(ISBLANK('BudCom Expense worksheet'!H606),"",('BudCom Expense worksheet'!H606))</f>
        <v>2000</v>
      </c>
      <c r="H570" s="274">
        <f>IF(ISBLANK('BudCom Expense worksheet'!I606),"",('BudCom Expense worksheet'!I606))</f>
        <v>2000</v>
      </c>
      <c r="I570" s="275">
        <f>IF(ISBLANK('BudCom Expense worksheet'!J606),"",('BudCom Expense worksheet'!J606))</f>
        <v>0</v>
      </c>
      <c r="J570" s="273">
        <f>IF(ISBLANK('BudCom Expense worksheet'!K606),"",('BudCom Expense worksheet'!K606))</f>
        <v>2000</v>
      </c>
      <c r="K570" s="273">
        <f>IF(ISBLANK('BudCom Expense worksheet'!L606),"",('BudCom Expense worksheet'!L606))</f>
        <v>2000</v>
      </c>
      <c r="L570" s="273">
        <f>IF(ISBLANK('BudCom Expense worksheet'!M606),"",('BudCom Expense worksheet'!M606))</f>
        <v>0</v>
      </c>
      <c r="M570" s="273">
        <f>IF(ISBLANK('BudCom Expense worksheet'!N606),"",('BudCom Expense worksheet'!N606))</f>
        <v>2000</v>
      </c>
      <c r="N570" s="254">
        <f>IF(ISBLANK('BudCom Expense worksheet'!O606),"",('BudCom Expense worksheet'!O606))</f>
        <v>44145</v>
      </c>
      <c r="O570" s="273">
        <f>IF(ISBLANK('BudCom Expense worksheet'!P606),"",('BudCom Expense worksheet'!P606))</f>
        <v>0</v>
      </c>
      <c r="P570" s="273">
        <f>IF(ISBLANK('BudCom Expense worksheet'!Q606),"",('BudCom Expense worksheet'!Q606))</f>
        <v>2000</v>
      </c>
    </row>
    <row r="571" spans="1:16" hidden="1" x14ac:dyDescent="0.25">
      <c r="A571" s="249"/>
      <c r="B571" s="249"/>
      <c r="C571" s="281" t="s">
        <v>1066</v>
      </c>
      <c r="D571" s="249"/>
      <c r="E571" s="278" t="str">
        <f>IF(ISBLANK('BudCom Expense worksheet'!F607),"",('BudCom Expense worksheet'!F607))</f>
        <v/>
      </c>
      <c r="F571" s="279">
        <f>IF(ISBLANK('BudCom Expense worksheet'!G607),"",('BudCom Expense worksheet'!G607))</f>
        <v>0</v>
      </c>
      <c r="G571" s="273">
        <f>IF(ISBLANK('BudCom Expense worksheet'!H607),"",('BudCom Expense worksheet'!H607))</f>
        <v>1350</v>
      </c>
      <c r="H571" s="274">
        <f>IF(ISBLANK('BudCom Expense worksheet'!I607),"",('BudCom Expense worksheet'!I607))</f>
        <v>1350</v>
      </c>
      <c r="I571" s="275">
        <f>IF(ISBLANK('BudCom Expense worksheet'!J607),"",('BudCom Expense worksheet'!J607))</f>
        <v>0</v>
      </c>
      <c r="J571" s="273">
        <f>IF(ISBLANK('BudCom Expense worksheet'!K607),"",('BudCom Expense worksheet'!K607))</f>
        <v>1350</v>
      </c>
      <c r="K571" s="273">
        <f>IF(ISBLANK('BudCom Expense worksheet'!L607),"",('BudCom Expense worksheet'!L607))</f>
        <v>1350</v>
      </c>
      <c r="L571" s="273">
        <f>IF(ISBLANK('BudCom Expense worksheet'!M607),"",('BudCom Expense worksheet'!M607))</f>
        <v>0</v>
      </c>
      <c r="M571" s="273">
        <f>IF(ISBLANK('BudCom Expense worksheet'!N607),"",('BudCom Expense worksheet'!N607))</f>
        <v>1350</v>
      </c>
      <c r="N571" s="254">
        <f>IF(ISBLANK('BudCom Expense worksheet'!O607),"",('BudCom Expense worksheet'!O607))</f>
        <v>44145</v>
      </c>
      <c r="O571" s="273">
        <f>IF(ISBLANK('BudCom Expense worksheet'!P607),"",('BudCom Expense worksheet'!P607))</f>
        <v>0</v>
      </c>
      <c r="P571" s="273">
        <f>IF(ISBLANK('BudCom Expense worksheet'!Q607),"",('BudCom Expense worksheet'!Q607))</f>
        <v>1350</v>
      </c>
    </row>
    <row r="572" spans="1:16" hidden="1" x14ac:dyDescent="0.25">
      <c r="A572" s="249"/>
      <c r="B572" s="249"/>
      <c r="C572" s="281" t="s">
        <v>1067</v>
      </c>
      <c r="D572" s="249"/>
      <c r="E572" s="278" t="str">
        <f>IF(ISBLANK('BudCom Expense worksheet'!F608),"",('BudCom Expense worksheet'!F608))</f>
        <v/>
      </c>
      <c r="F572" s="279">
        <f>IF(ISBLANK('BudCom Expense worksheet'!G608),"",('BudCom Expense worksheet'!G608))</f>
        <v>0</v>
      </c>
      <c r="G572" s="273">
        <f>IF(ISBLANK('BudCom Expense worksheet'!H608),"",('BudCom Expense worksheet'!H608))</f>
        <v>0</v>
      </c>
      <c r="H572" s="274">
        <f>IF(ISBLANK('BudCom Expense worksheet'!I608),"",('BudCom Expense worksheet'!I608))</f>
        <v>0</v>
      </c>
      <c r="I572" s="275" t="str">
        <f>IF(ISBLANK('BudCom Expense worksheet'!J608),"",('BudCom Expense worksheet'!J608))</f>
        <v>---</v>
      </c>
      <c r="J572" s="273">
        <f>IF(ISBLANK('BudCom Expense worksheet'!K608),"",('BudCom Expense worksheet'!K608))</f>
        <v>0</v>
      </c>
      <c r="K572" s="273" t="str">
        <f>IF(ISBLANK('BudCom Expense worksheet'!L608),"",('BudCom Expense worksheet'!L608))</f>
        <v/>
      </c>
      <c r="L572" s="273">
        <f>IF(ISBLANK('BudCom Expense worksheet'!M608),"",('BudCom Expense worksheet'!M608))</f>
        <v>0</v>
      </c>
      <c r="M572" s="273">
        <f>IF(ISBLANK('BudCom Expense worksheet'!N608),"",('BudCom Expense worksheet'!N608))</f>
        <v>0</v>
      </c>
      <c r="N572" s="254">
        <f>IF(ISBLANK('BudCom Expense worksheet'!O608),"",('BudCom Expense worksheet'!O608))</f>
        <v>44145</v>
      </c>
      <c r="O572" s="273">
        <f>IF(ISBLANK('BudCom Expense worksheet'!P608),"",('BudCom Expense worksheet'!P608))</f>
        <v>0</v>
      </c>
      <c r="P572" s="273">
        <f>IF(ISBLANK('BudCom Expense worksheet'!Q608),"",('BudCom Expense worksheet'!Q608))</f>
        <v>0</v>
      </c>
    </row>
    <row r="573" spans="1:16" hidden="1" x14ac:dyDescent="0.25">
      <c r="A573" s="249"/>
      <c r="B573" s="249"/>
      <c r="C573" s="281" t="s">
        <v>1068</v>
      </c>
      <c r="D573" s="249"/>
      <c r="E573" s="278" t="str">
        <f>IF(ISBLANK('BudCom Expense worksheet'!F609),"",('BudCom Expense worksheet'!F609))</f>
        <v/>
      </c>
      <c r="F573" s="279">
        <f>IF(ISBLANK('BudCom Expense worksheet'!G609),"",('BudCom Expense worksheet'!G609))</f>
        <v>0</v>
      </c>
      <c r="G573" s="273">
        <f>IF(ISBLANK('BudCom Expense worksheet'!H609),"",('BudCom Expense worksheet'!H609))</f>
        <v>2000</v>
      </c>
      <c r="H573" s="274">
        <f>IF(ISBLANK('BudCom Expense worksheet'!I609),"",('BudCom Expense worksheet'!I609))</f>
        <v>2000</v>
      </c>
      <c r="I573" s="275">
        <f>IF(ISBLANK('BudCom Expense worksheet'!J609),"",('BudCom Expense worksheet'!J609))</f>
        <v>0</v>
      </c>
      <c r="J573" s="273">
        <f>IF(ISBLANK('BudCom Expense worksheet'!K609),"",('BudCom Expense worksheet'!K609))</f>
        <v>2000</v>
      </c>
      <c r="K573" s="273">
        <f>IF(ISBLANK('BudCom Expense worksheet'!L609),"",('BudCom Expense worksheet'!L609))</f>
        <v>2000</v>
      </c>
      <c r="L573" s="273">
        <f>IF(ISBLANK('BudCom Expense worksheet'!M609),"",('BudCom Expense worksheet'!M609))</f>
        <v>0</v>
      </c>
      <c r="M573" s="273">
        <f>IF(ISBLANK('BudCom Expense worksheet'!N609),"",('BudCom Expense worksheet'!N609))</f>
        <v>2000</v>
      </c>
      <c r="N573" s="254">
        <f>IF(ISBLANK('BudCom Expense worksheet'!O609),"",('BudCom Expense worksheet'!O609))</f>
        <v>44145</v>
      </c>
      <c r="O573" s="273">
        <f>IF(ISBLANK('BudCom Expense worksheet'!P609),"",('BudCom Expense worksheet'!P609))</f>
        <v>0</v>
      </c>
      <c r="P573" s="273">
        <f>IF(ISBLANK('BudCom Expense worksheet'!Q609),"",('BudCom Expense worksheet'!Q609))</f>
        <v>2000</v>
      </c>
    </row>
    <row r="574" spans="1:16" hidden="1" x14ac:dyDescent="0.25">
      <c r="A574" s="249"/>
      <c r="B574" s="249"/>
      <c r="C574" s="281" t="s">
        <v>1069</v>
      </c>
      <c r="D574" s="249"/>
      <c r="E574" s="301" t="str">
        <f>IF(ISBLANK('BudCom Expense worksheet'!F610),"",('BudCom Expense worksheet'!F610))</f>
        <v/>
      </c>
      <c r="F574" s="302">
        <f>IF(ISBLANK('BudCom Expense worksheet'!G610),"",('BudCom Expense worksheet'!G610))</f>
        <v>0</v>
      </c>
      <c r="G574" s="273">
        <f>IF(ISBLANK('BudCom Expense worksheet'!H610),"",('BudCom Expense worksheet'!H610))</f>
        <v>700</v>
      </c>
      <c r="H574" s="287">
        <f>IF(ISBLANK('BudCom Expense worksheet'!I610),"",('BudCom Expense worksheet'!I610))</f>
        <v>700</v>
      </c>
      <c r="I574" s="288">
        <f>IF(ISBLANK('BudCom Expense worksheet'!J610),"",('BudCom Expense worksheet'!J610))</f>
        <v>0</v>
      </c>
      <c r="J574" s="273">
        <f>IF(ISBLANK('BudCom Expense worksheet'!K610),"",('BudCom Expense worksheet'!K610))</f>
        <v>700</v>
      </c>
      <c r="K574" s="273">
        <f>IF(ISBLANK('BudCom Expense worksheet'!L610),"",('BudCom Expense worksheet'!L610))</f>
        <v>700</v>
      </c>
      <c r="L574" s="273">
        <f>IF(ISBLANK('BudCom Expense worksheet'!M610),"",('BudCom Expense worksheet'!M610))</f>
        <v>0</v>
      </c>
      <c r="M574" s="273">
        <f>IF(ISBLANK('BudCom Expense worksheet'!N610),"",('BudCom Expense worksheet'!N610))</f>
        <v>700</v>
      </c>
      <c r="N574" s="254">
        <f>IF(ISBLANK('BudCom Expense worksheet'!O610),"",('BudCom Expense worksheet'!O610))</f>
        <v>44145</v>
      </c>
      <c r="O574" s="273">
        <f>IF(ISBLANK('BudCom Expense worksheet'!P610),"",('BudCom Expense worksheet'!P610))</f>
        <v>0</v>
      </c>
      <c r="P574" s="273">
        <f>IF(ISBLANK('BudCom Expense worksheet'!Q610),"",('BudCom Expense worksheet'!Q610))</f>
        <v>700</v>
      </c>
    </row>
    <row r="575" spans="1:16" ht="13.5" hidden="1" thickBot="1" x14ac:dyDescent="0.3">
      <c r="A575" s="249"/>
      <c r="B575" s="249" t="s">
        <v>1040</v>
      </c>
      <c r="C575" s="249"/>
      <c r="D575" s="249"/>
      <c r="E575" s="278">
        <f>IF(ISBLANK('BudCom Expense worksheet'!F611),"",('BudCom Expense worksheet'!F611))</f>
        <v>251449</v>
      </c>
      <c r="F575" s="279">
        <f>IF(ISBLANK('BudCom Expense worksheet'!G611),"",('BudCom Expense worksheet'!G611))</f>
        <v>267258.68</v>
      </c>
      <c r="G575" s="265">
        <f>IF(ISBLANK('BudCom Expense worksheet'!H611),"",('BudCom Expense worksheet'!H611))</f>
        <v>253602</v>
      </c>
      <c r="H575" s="266">
        <f>IF(ISBLANK('BudCom Expense worksheet'!I611),"",('BudCom Expense worksheet'!I611))</f>
        <v>-13656.679999999993</v>
      </c>
      <c r="I575" s="267">
        <f>IF(ISBLANK('BudCom Expense worksheet'!J611),"",('BudCom Expense worksheet'!J611))</f>
        <v>1.0538508371385082</v>
      </c>
      <c r="J575" s="273">
        <f>IF(ISBLANK('BudCom Expense worksheet'!K611),"",('BudCom Expense worksheet'!K611))</f>
        <v>249675</v>
      </c>
      <c r="K575" s="273">
        <f>IF(ISBLANK('BudCom Expense worksheet'!L611),"",('BudCom Expense worksheet'!L611))</f>
        <v>249675</v>
      </c>
      <c r="L575" s="273">
        <f>IF(ISBLANK('BudCom Expense worksheet'!M611),"",('BudCom Expense worksheet'!M611))</f>
        <v>0</v>
      </c>
      <c r="M575" s="273">
        <f>IF(ISBLANK('BudCom Expense worksheet'!N611),"",('BudCom Expense worksheet'!N611))</f>
        <v>252888</v>
      </c>
      <c r="N575" s="254">
        <f>IF(ISBLANK('BudCom Expense worksheet'!O611),"",('BudCom Expense worksheet'!O611))</f>
        <v>44145</v>
      </c>
      <c r="O575" s="273">
        <f>IF(ISBLANK('BudCom Expense worksheet'!P611),"",('BudCom Expense worksheet'!P611))</f>
        <v>-3213</v>
      </c>
      <c r="P575" s="273">
        <f>IF(ISBLANK('BudCom Expense worksheet'!Q611),"",('BudCom Expense worksheet'!Q611))</f>
        <v>251737</v>
      </c>
    </row>
    <row r="576" spans="1:16" ht="13.5" hidden="1" thickBot="1" x14ac:dyDescent="0.3">
      <c r="A576" s="249"/>
      <c r="B576" s="249"/>
      <c r="C576" s="281" t="s">
        <v>1181</v>
      </c>
      <c r="D576" s="249"/>
      <c r="E576" s="329" t="e">
        <f>IF(ISBLANK('BudCom Expense worksheet'!#REF!),"",('BudCom Expense worksheet'!#REF!))</f>
        <v>#REF!</v>
      </c>
      <c r="F576" s="330" t="e">
        <f>IF(ISBLANK('BudCom Expense worksheet'!#REF!),"",('BudCom Expense worksheet'!#REF!))</f>
        <v>#REF!</v>
      </c>
      <c r="G576" s="331" t="e">
        <f>IF(ISBLANK('BudCom Expense worksheet'!#REF!),"",('BudCom Expense worksheet'!#REF!))</f>
        <v>#REF!</v>
      </c>
      <c r="H576" s="332" t="e">
        <f>IF(ISBLANK('BudCom Expense worksheet'!#REF!),"",('BudCom Expense worksheet'!#REF!))</f>
        <v>#REF!</v>
      </c>
      <c r="I576" s="333" t="e">
        <f>IF(ISBLANK('BudCom Expense worksheet'!#REF!),"",('BudCom Expense worksheet'!#REF!))</f>
        <v>#REF!</v>
      </c>
      <c r="J576" s="331" t="e">
        <f>IF(ISBLANK('BudCom Expense worksheet'!#REF!),"",('BudCom Expense worksheet'!#REF!))</f>
        <v>#REF!</v>
      </c>
      <c r="K576" s="331" t="e">
        <f>IF(ISBLANK('BudCom Expense worksheet'!#REF!),"",('BudCom Expense worksheet'!#REF!))</f>
        <v>#REF!</v>
      </c>
      <c r="L576" s="331" t="e">
        <f>IF(ISBLANK('BudCom Expense worksheet'!#REF!),"",('BudCom Expense worksheet'!#REF!))</f>
        <v>#REF!</v>
      </c>
      <c r="M576" s="331" t="e">
        <f>IF(ISBLANK('BudCom Expense worksheet'!#REF!),"",('BudCom Expense worksheet'!#REF!))</f>
        <v>#REF!</v>
      </c>
      <c r="N576" s="254" t="e">
        <f>IF(ISBLANK('BudCom Expense worksheet'!#REF!),"",('BudCom Expense worksheet'!#REF!))</f>
        <v>#REF!</v>
      </c>
      <c r="O576" s="331" t="e">
        <f>IF(ISBLANK('BudCom Expense worksheet'!#REF!),"",('BudCom Expense worksheet'!#REF!))</f>
        <v>#REF!</v>
      </c>
      <c r="P576" s="331" t="e">
        <f>IF(ISBLANK('BudCom Expense worksheet'!#REF!),"",('BudCom Expense worksheet'!#REF!))</f>
        <v>#REF!</v>
      </c>
    </row>
    <row r="577" spans="1:16" ht="14.25" thickTop="1" thickBot="1" x14ac:dyDescent="0.3">
      <c r="A577" s="249" t="s">
        <v>1070</v>
      </c>
      <c r="B577" s="249"/>
      <c r="C577" s="249"/>
      <c r="D577" s="249"/>
      <c r="E577" s="334">
        <f>IF(ISBLANK('BudCom Expense worksheet'!F624),"",('BudCom Expense worksheet'!F624))</f>
        <v>251449</v>
      </c>
      <c r="F577" s="335">
        <f>IF(ISBLANK('BudCom Expense worksheet'!G624),"",('BudCom Expense worksheet'!G624))</f>
        <v>267258.68</v>
      </c>
      <c r="G577" s="336">
        <f>IF(ISBLANK('BudCom Expense worksheet'!H624),"",('BudCom Expense worksheet'!H624))</f>
        <v>267348</v>
      </c>
      <c r="H577" s="337">
        <f>IF(ISBLANK('BudCom Expense worksheet'!I624),"",('BudCom Expense worksheet'!I624))</f>
        <v>89.320000000006985</v>
      </c>
      <c r="I577" s="338">
        <f>IF(ISBLANK('BudCom Expense worksheet'!J624),"",('BudCom Expense worksheet'!J624))</f>
        <v>0.9996659036162604</v>
      </c>
      <c r="J577" s="336">
        <f>IF(ISBLANK('BudCom Expense worksheet'!K624),"",('BudCom Expense worksheet'!K624))</f>
        <v>263242</v>
      </c>
      <c r="K577" s="336">
        <f>IF(ISBLANK('BudCom Expense worksheet'!L624),"",('BudCom Expense worksheet'!L624))</f>
        <v>263242</v>
      </c>
      <c r="L577" s="265">
        <f>IF(ISBLANK('BudCom Expense worksheet'!M624),"",('BudCom Expense worksheet'!M624))</f>
        <v>0</v>
      </c>
      <c r="M577" s="336">
        <f>IF(ISBLANK('BudCom Expense worksheet'!N624),"",('BudCom Expense worksheet'!N624))</f>
        <v>266634</v>
      </c>
      <c r="N577" s="254" t="str">
        <f>IF(ISBLANK('BudCom Expense worksheet'!O624),"",('BudCom Expense worksheet'!O624))</f>
        <v/>
      </c>
      <c r="O577" s="336">
        <f>IF(ISBLANK('BudCom Expense worksheet'!P624),"",('BudCom Expense worksheet'!P624))</f>
        <v>-3213</v>
      </c>
      <c r="P577" s="336">
        <f>IF(ISBLANK('BudCom Expense worksheet'!Q624),"",('BudCom Expense worksheet'!Q624))</f>
        <v>265483</v>
      </c>
    </row>
    <row r="578" spans="1:16" hidden="1" x14ac:dyDescent="0.25">
      <c r="A578" s="249"/>
      <c r="B578" s="249"/>
      <c r="C578" s="249"/>
      <c r="D578" s="249"/>
      <c r="E578" s="278" t="str">
        <f>IF(ISBLANK('BudCom Expense worksheet'!F625),"",('BudCom Expense worksheet'!F625))</f>
        <v/>
      </c>
      <c r="F578" s="279" t="str">
        <f>IF(ISBLANK('BudCom Expense worksheet'!G625),"",('BudCom Expense worksheet'!G625))</f>
        <v/>
      </c>
      <c r="G578" s="273" t="str">
        <f>IF(ISBLANK('BudCom Expense worksheet'!H625),"",('BudCom Expense worksheet'!H625))</f>
        <v/>
      </c>
      <c r="H578" s="274" t="str">
        <f>IF(ISBLANK('BudCom Expense worksheet'!I625),"",('BudCom Expense worksheet'!I625))</f>
        <v/>
      </c>
      <c r="I578" s="275" t="str">
        <f>IF(ISBLANK('BudCom Expense worksheet'!J625),"",('BudCom Expense worksheet'!J625))</f>
        <v/>
      </c>
      <c r="J578" s="273" t="str">
        <f>IF(ISBLANK('BudCom Expense worksheet'!K625),"",('BudCom Expense worksheet'!K625))</f>
        <v/>
      </c>
      <c r="K578" s="273" t="str">
        <f>IF(ISBLANK('BudCom Expense worksheet'!L625),"",('BudCom Expense worksheet'!L625))</f>
        <v/>
      </c>
      <c r="L578" s="273" t="str">
        <f>IF(ISBLANK('BudCom Expense worksheet'!M625),"",('BudCom Expense worksheet'!M625))</f>
        <v/>
      </c>
      <c r="M578" s="273" t="str">
        <f>IF(ISBLANK('BudCom Expense worksheet'!N625),"",('BudCom Expense worksheet'!N625))</f>
        <v/>
      </c>
      <c r="N578" s="254" t="str">
        <f>IF(ISBLANK('BudCom Expense worksheet'!O625),"",('BudCom Expense worksheet'!O625))</f>
        <v/>
      </c>
      <c r="O578" s="273" t="str">
        <f>IF(ISBLANK('BudCom Expense worksheet'!P625),"",('BudCom Expense worksheet'!P625))</f>
        <v/>
      </c>
      <c r="P578" s="273" t="str">
        <f>IF(ISBLANK('BudCom Expense worksheet'!Q625),"",('BudCom Expense worksheet'!Q625))</f>
        <v/>
      </c>
    </row>
    <row r="579" spans="1:16" hidden="1" x14ac:dyDescent="0.25">
      <c r="A579" s="249" t="s">
        <v>1071</v>
      </c>
      <c r="B579" s="249"/>
      <c r="C579" s="249"/>
      <c r="D579" s="249"/>
      <c r="E579" s="278" t="str">
        <f>IF(ISBLANK('BudCom Expense worksheet'!F626),"",('BudCom Expense worksheet'!F626))</f>
        <v/>
      </c>
      <c r="F579" s="279" t="str">
        <f>IF(ISBLANK('BudCom Expense worksheet'!G626),"",('BudCom Expense worksheet'!G626))</f>
        <v/>
      </c>
      <c r="G579" s="273" t="str">
        <f>IF(ISBLANK('BudCom Expense worksheet'!H626),"",('BudCom Expense worksheet'!H626))</f>
        <v/>
      </c>
      <c r="H579" s="274" t="str">
        <f>IF(ISBLANK('BudCom Expense worksheet'!I626),"",('BudCom Expense worksheet'!I626))</f>
        <v/>
      </c>
      <c r="I579" s="275" t="str">
        <f>IF(ISBLANK('BudCom Expense worksheet'!J626),"",('BudCom Expense worksheet'!J626))</f>
        <v/>
      </c>
      <c r="J579" s="273" t="str">
        <f>IF(ISBLANK('BudCom Expense worksheet'!K626),"",('BudCom Expense worksheet'!K626))</f>
        <v/>
      </c>
      <c r="K579" s="273" t="str">
        <f>IF(ISBLANK('BudCom Expense worksheet'!L626),"",('BudCom Expense worksheet'!L626))</f>
        <v/>
      </c>
      <c r="L579" s="273" t="str">
        <f>IF(ISBLANK('BudCom Expense worksheet'!M626),"",('BudCom Expense worksheet'!M626))</f>
        <v/>
      </c>
      <c r="M579" s="273" t="str">
        <f>IF(ISBLANK('BudCom Expense worksheet'!N626),"",('BudCom Expense worksheet'!N626))</f>
        <v/>
      </c>
      <c r="N579" s="254">
        <f>IF(ISBLANK('BudCom Expense worksheet'!O626),"",('BudCom Expense worksheet'!O626))</f>
        <v>44145</v>
      </c>
      <c r="O579" s="273" t="str">
        <f>IF(ISBLANK('BudCom Expense worksheet'!P626),"",('BudCom Expense worksheet'!P626))</f>
        <v/>
      </c>
      <c r="P579" s="273" t="str">
        <f>IF(ISBLANK('BudCom Expense worksheet'!Q626),"",('BudCom Expense worksheet'!Q626))</f>
        <v/>
      </c>
    </row>
    <row r="580" spans="1:16" hidden="1" x14ac:dyDescent="0.25">
      <c r="A580" s="249"/>
      <c r="B580" s="249" t="s">
        <v>1072</v>
      </c>
      <c r="C580" s="249"/>
      <c r="D580" s="249"/>
      <c r="E580" s="278" t="str">
        <f>IF(ISBLANK('BudCom Expense worksheet'!F627),"",('BudCom Expense worksheet'!F627))</f>
        <v/>
      </c>
      <c r="F580" s="279" t="str">
        <f>IF(ISBLANK('BudCom Expense worksheet'!G627),"",('BudCom Expense worksheet'!G627))</f>
        <v/>
      </c>
      <c r="G580" s="273" t="str">
        <f>IF(ISBLANK('BudCom Expense worksheet'!H627),"",('BudCom Expense worksheet'!H627))</f>
        <v/>
      </c>
      <c r="H580" s="274" t="str">
        <f>IF(ISBLANK('BudCom Expense worksheet'!I627),"",('BudCom Expense worksheet'!I627))</f>
        <v/>
      </c>
      <c r="I580" s="275" t="str">
        <f>IF(ISBLANK('BudCom Expense worksheet'!J627),"",('BudCom Expense worksheet'!J627))</f>
        <v/>
      </c>
      <c r="J580" s="273" t="str">
        <f>IF(ISBLANK('BudCom Expense worksheet'!K627),"",('BudCom Expense worksheet'!K627))</f>
        <v/>
      </c>
      <c r="K580" s="273" t="str">
        <f>IF(ISBLANK('BudCom Expense worksheet'!L627),"",('BudCom Expense worksheet'!L627))</f>
        <v/>
      </c>
      <c r="L580" s="273" t="str">
        <f>IF(ISBLANK('BudCom Expense worksheet'!M627),"",('BudCom Expense worksheet'!M627))</f>
        <v/>
      </c>
      <c r="M580" s="273" t="str">
        <f>IF(ISBLANK('BudCom Expense worksheet'!N627),"",('BudCom Expense worksheet'!N627))</f>
        <v/>
      </c>
      <c r="N580" s="254">
        <f>IF(ISBLANK('BudCom Expense worksheet'!O627),"",('BudCom Expense worksheet'!O627))</f>
        <v>44145</v>
      </c>
      <c r="O580" s="273" t="str">
        <f>IF(ISBLANK('BudCom Expense worksheet'!P627),"",('BudCom Expense worksheet'!P627))</f>
        <v/>
      </c>
      <c r="P580" s="273" t="str">
        <f>IF(ISBLANK('BudCom Expense worksheet'!Q627),"",('BudCom Expense worksheet'!Q627))</f>
        <v/>
      </c>
    </row>
    <row r="581" spans="1:16" hidden="1" x14ac:dyDescent="0.25">
      <c r="A581" s="249"/>
      <c r="B581" s="249"/>
      <c r="C581" s="281" t="s">
        <v>1073</v>
      </c>
      <c r="D581" s="249"/>
      <c r="E581" s="283">
        <f>IF(ISBLANK('BudCom Expense worksheet'!F628),"",('BudCom Expense worksheet'!F628))</f>
        <v>3061.48</v>
      </c>
      <c r="F581" s="284">
        <f>IF(ISBLANK('BudCom Expense worksheet'!G628),"",('BudCom Expense worksheet'!G628))</f>
        <v>1925.87</v>
      </c>
      <c r="G581" s="291">
        <f>IF(ISBLANK('BudCom Expense worksheet'!H628),"",('BudCom Expense worksheet'!H628))</f>
        <v>4533</v>
      </c>
      <c r="H581" s="274">
        <f>IF(ISBLANK('BudCom Expense worksheet'!I628),"",('BudCom Expense worksheet'!I628))</f>
        <v>2607.13</v>
      </c>
      <c r="I581" s="275">
        <f>IF(ISBLANK('BudCom Expense worksheet'!J628),"",('BudCom Expense worksheet'!J628))</f>
        <v>0.42485550408118239</v>
      </c>
      <c r="J581" s="273">
        <f>IF(ISBLANK('BudCom Expense worksheet'!K628),"",('BudCom Expense worksheet'!K628))</f>
        <v>4533</v>
      </c>
      <c r="K581" s="273">
        <f>IF(ISBLANK('BudCom Expense worksheet'!L628),"",('BudCom Expense worksheet'!L628))</f>
        <v>4533</v>
      </c>
      <c r="L581" s="273">
        <f>IF(ISBLANK('BudCom Expense worksheet'!M628),"",('BudCom Expense worksheet'!M628))</f>
        <v>0</v>
      </c>
      <c r="M581" s="273">
        <f>IF(ISBLANK('BudCom Expense worksheet'!N628),"",('BudCom Expense worksheet'!N628))</f>
        <v>4533</v>
      </c>
      <c r="N581" s="254">
        <f>IF(ISBLANK('BudCom Expense worksheet'!O628),"",('BudCom Expense worksheet'!O628))</f>
        <v>44145</v>
      </c>
      <c r="O581" s="273">
        <f>IF(ISBLANK('BudCom Expense worksheet'!P628),"",('BudCom Expense worksheet'!P628))</f>
        <v>0</v>
      </c>
      <c r="P581" s="273">
        <f>IF(ISBLANK('BudCom Expense worksheet'!Q628),"",('BudCom Expense worksheet'!Q628))</f>
        <v>4533</v>
      </c>
    </row>
    <row r="582" spans="1:16" ht="13.5" hidden="1" thickBot="1" x14ac:dyDescent="0.3">
      <c r="A582" s="249"/>
      <c r="B582" s="249" t="s">
        <v>1074</v>
      </c>
      <c r="C582" s="249"/>
      <c r="D582" s="249"/>
      <c r="E582" s="307">
        <f>IF(ISBLANK('BudCom Expense worksheet'!F629),"",('BudCom Expense worksheet'!F629))</f>
        <v>3061.48</v>
      </c>
      <c r="F582" s="308">
        <f>IF(ISBLANK('BudCom Expense worksheet'!G629),"",('BudCom Expense worksheet'!G629))</f>
        <v>1925.87</v>
      </c>
      <c r="G582" s="309">
        <f>IF(ISBLANK('BudCom Expense worksheet'!H629),"",('BudCom Expense worksheet'!H629))</f>
        <v>4533</v>
      </c>
      <c r="H582" s="292">
        <f>IF(ISBLANK('BudCom Expense worksheet'!I629),"",('BudCom Expense worksheet'!I629))</f>
        <v>2607.13</v>
      </c>
      <c r="I582" s="293">
        <f>IF(ISBLANK('BudCom Expense worksheet'!J629),"",('BudCom Expense worksheet'!J629))</f>
        <v>0.42485550408118239</v>
      </c>
      <c r="J582" s="319">
        <f>IF(ISBLANK('BudCom Expense worksheet'!K629),"",('BudCom Expense worksheet'!K629))</f>
        <v>4533</v>
      </c>
      <c r="K582" s="319">
        <f>IF(ISBLANK('BudCom Expense worksheet'!L629),"",('BudCom Expense worksheet'!L629))</f>
        <v>4533</v>
      </c>
      <c r="L582" s="273">
        <f>IF(ISBLANK('BudCom Expense worksheet'!M629),"",('BudCom Expense worksheet'!M629))</f>
        <v>0</v>
      </c>
      <c r="M582" s="319">
        <f>IF(ISBLANK('BudCom Expense worksheet'!N629),"",('BudCom Expense worksheet'!N629))</f>
        <v>4533</v>
      </c>
      <c r="N582" s="254">
        <f>IF(ISBLANK('BudCom Expense worksheet'!O629),"",('BudCom Expense worksheet'!O629))</f>
        <v>44145</v>
      </c>
      <c r="O582" s="319">
        <f>IF(ISBLANK('BudCom Expense worksheet'!P629),"",('BudCom Expense worksheet'!P629))</f>
        <v>0</v>
      </c>
      <c r="P582" s="319">
        <f>IF(ISBLANK('BudCom Expense worksheet'!Q629),"",('BudCom Expense worksheet'!Q629))</f>
        <v>4533</v>
      </c>
    </row>
    <row r="583" spans="1:16" ht="14.25" thickTop="1" thickBot="1" x14ac:dyDescent="0.3">
      <c r="A583" s="249" t="s">
        <v>1075</v>
      </c>
      <c r="B583" s="249"/>
      <c r="C583" s="249"/>
      <c r="D583" s="249"/>
      <c r="E583" s="295">
        <f>IF(ISBLANK('BudCom Expense worksheet'!F630),"",('BudCom Expense worksheet'!F630))</f>
        <v>3061.48</v>
      </c>
      <c r="F583" s="296">
        <f>IF(ISBLANK('BudCom Expense worksheet'!G630),"",('BudCom Expense worksheet'!G630))</f>
        <v>1925.87</v>
      </c>
      <c r="G583" s="297">
        <f>IF(ISBLANK('BudCom Expense worksheet'!H630),"",('BudCom Expense worksheet'!H630))</f>
        <v>4533</v>
      </c>
      <c r="H583" s="274">
        <f>IF(ISBLANK('BudCom Expense worksheet'!I630),"",('BudCom Expense worksheet'!I630))</f>
        <v>2607.13</v>
      </c>
      <c r="I583" s="275">
        <f>IF(ISBLANK('BudCom Expense worksheet'!J630),"",('BudCom Expense worksheet'!J630))</f>
        <v>0.42485550408118239</v>
      </c>
      <c r="J583" s="297">
        <f>IF(ISBLANK('BudCom Expense worksheet'!K630),"",('BudCom Expense worksheet'!K630))</f>
        <v>4533</v>
      </c>
      <c r="K583" s="297">
        <f>IF(ISBLANK('BudCom Expense worksheet'!L630),"",('BudCom Expense worksheet'!L630))</f>
        <v>4533</v>
      </c>
      <c r="L583" s="297">
        <f>IF(ISBLANK('BudCom Expense worksheet'!M630),"",('BudCom Expense worksheet'!M630))</f>
        <v>0</v>
      </c>
      <c r="M583" s="297">
        <f>IF(ISBLANK('BudCom Expense worksheet'!N630),"",('BudCom Expense worksheet'!N630))</f>
        <v>4533</v>
      </c>
      <c r="N583" s="254">
        <f>IF(ISBLANK('BudCom Expense worksheet'!O630),"",('BudCom Expense worksheet'!O630))</f>
        <v>44145</v>
      </c>
      <c r="O583" s="273">
        <f>IF(ISBLANK('BudCom Expense worksheet'!P630),"",('BudCom Expense worksheet'!P630))</f>
        <v>0</v>
      </c>
      <c r="P583" s="297">
        <f>IF(ISBLANK('BudCom Expense worksheet'!Q630),"",('BudCom Expense worksheet'!Q630))</f>
        <v>4533</v>
      </c>
    </row>
    <row r="584" spans="1:16" hidden="1" x14ac:dyDescent="0.25">
      <c r="A584" s="249"/>
      <c r="B584" s="249"/>
      <c r="C584" s="249"/>
      <c r="D584" s="249"/>
      <c r="E584" s="278" t="str">
        <f>IF(ISBLANK('BudCom Expense worksheet'!F631),"",('BudCom Expense worksheet'!F631))</f>
        <v/>
      </c>
      <c r="F584" s="279" t="str">
        <f>IF(ISBLANK('BudCom Expense worksheet'!G631),"",('BudCom Expense worksheet'!G631))</f>
        <v/>
      </c>
      <c r="G584" s="273" t="str">
        <f>IF(ISBLANK('BudCom Expense worksheet'!H631),"",('BudCom Expense worksheet'!H631))</f>
        <v/>
      </c>
      <c r="H584" s="274" t="str">
        <f>IF(ISBLANK('BudCom Expense worksheet'!I631),"",('BudCom Expense worksheet'!I631))</f>
        <v/>
      </c>
      <c r="I584" s="275" t="str">
        <f>IF(ISBLANK('BudCom Expense worksheet'!J631),"",('BudCom Expense worksheet'!J631))</f>
        <v/>
      </c>
      <c r="J584" s="273" t="str">
        <f>IF(ISBLANK('BudCom Expense worksheet'!K631),"",('BudCom Expense worksheet'!K631))</f>
        <v/>
      </c>
      <c r="K584" s="273" t="str">
        <f>IF(ISBLANK('BudCom Expense worksheet'!L631),"",('BudCom Expense worksheet'!L631))</f>
        <v/>
      </c>
      <c r="L584" s="273" t="str">
        <f>IF(ISBLANK('BudCom Expense worksheet'!M631),"",('BudCom Expense worksheet'!M631))</f>
        <v/>
      </c>
      <c r="M584" s="273" t="str">
        <f>IF(ISBLANK('BudCom Expense worksheet'!N631),"",('BudCom Expense worksheet'!N631))</f>
        <v/>
      </c>
      <c r="N584" s="254" t="str">
        <f>IF(ISBLANK('BudCom Expense worksheet'!O631),"",('BudCom Expense worksheet'!O631))</f>
        <v/>
      </c>
      <c r="O584" s="273" t="str">
        <f>IF(ISBLANK('BudCom Expense worksheet'!P631),"",('BudCom Expense worksheet'!P631))</f>
        <v/>
      </c>
      <c r="P584" s="273" t="str">
        <f>IF(ISBLANK('BudCom Expense worksheet'!Q631),"",('BudCom Expense worksheet'!Q631))</f>
        <v/>
      </c>
    </row>
    <row r="585" spans="1:16" hidden="1" x14ac:dyDescent="0.25">
      <c r="A585" s="249" t="s">
        <v>1076</v>
      </c>
      <c r="B585" s="249"/>
      <c r="C585" s="249"/>
      <c r="D585" s="249"/>
      <c r="E585" s="278" t="str">
        <f>IF(ISBLANK('BudCom Expense worksheet'!F632),"",('BudCom Expense worksheet'!F632))</f>
        <v/>
      </c>
      <c r="F585" s="279" t="str">
        <f>IF(ISBLANK('BudCom Expense worksheet'!G632),"",('BudCom Expense worksheet'!G632))</f>
        <v/>
      </c>
      <c r="G585" s="273" t="str">
        <f>IF(ISBLANK('BudCom Expense worksheet'!H632),"",('BudCom Expense worksheet'!H632))</f>
        <v/>
      </c>
      <c r="H585" s="274" t="str">
        <f>IF(ISBLANK('BudCom Expense worksheet'!I632),"",('BudCom Expense worksheet'!I632))</f>
        <v/>
      </c>
      <c r="I585" s="275" t="str">
        <f>IF(ISBLANK('BudCom Expense worksheet'!J632),"",('BudCom Expense worksheet'!J632))</f>
        <v/>
      </c>
      <c r="J585" s="273" t="str">
        <f>IF(ISBLANK('BudCom Expense worksheet'!K632),"",('BudCom Expense worksheet'!K632))</f>
        <v/>
      </c>
      <c r="K585" s="273" t="str">
        <f>IF(ISBLANK('BudCom Expense worksheet'!L632),"",('BudCom Expense worksheet'!L632))</f>
        <v/>
      </c>
      <c r="L585" s="273" t="str">
        <f>IF(ISBLANK('BudCom Expense worksheet'!M632),"",('BudCom Expense worksheet'!M632))</f>
        <v/>
      </c>
      <c r="M585" s="273" t="str">
        <f>IF(ISBLANK('BudCom Expense worksheet'!N632),"",('BudCom Expense worksheet'!N632))</f>
        <v/>
      </c>
      <c r="N585" s="254">
        <f>IF(ISBLANK('BudCom Expense worksheet'!O632),"",('BudCom Expense worksheet'!O632))</f>
        <v>44152</v>
      </c>
      <c r="O585" s="273" t="str">
        <f>IF(ISBLANK('BudCom Expense worksheet'!P632),"",('BudCom Expense worksheet'!P632))</f>
        <v/>
      </c>
      <c r="P585" s="273" t="str">
        <f>IF(ISBLANK('BudCom Expense worksheet'!Q632),"",('BudCom Expense worksheet'!Q632))</f>
        <v/>
      </c>
    </row>
    <row r="586" spans="1:16" hidden="1" x14ac:dyDescent="0.25">
      <c r="A586" s="249"/>
      <c r="B586" s="249" t="s">
        <v>1077</v>
      </c>
      <c r="C586" s="249"/>
      <c r="D586" s="249"/>
      <c r="E586" s="278" t="str">
        <f>IF(ISBLANK('BudCom Expense worksheet'!F633),"",('BudCom Expense worksheet'!F633))</f>
        <v/>
      </c>
      <c r="F586" s="279" t="str">
        <f>IF(ISBLANK('BudCom Expense worksheet'!G633),"",('BudCom Expense worksheet'!G633))</f>
        <v/>
      </c>
      <c r="G586" s="273" t="str">
        <f>IF(ISBLANK('BudCom Expense worksheet'!H633),"",('BudCom Expense worksheet'!H633))</f>
        <v/>
      </c>
      <c r="H586" s="274" t="str">
        <f>IF(ISBLANK('BudCom Expense worksheet'!I633),"",('BudCom Expense worksheet'!I633))</f>
        <v/>
      </c>
      <c r="I586" s="275" t="str">
        <f>IF(ISBLANK('BudCom Expense worksheet'!J633),"",('BudCom Expense worksheet'!J633))</f>
        <v/>
      </c>
      <c r="J586" s="273" t="str">
        <f>IF(ISBLANK('BudCom Expense worksheet'!K633),"",('BudCom Expense worksheet'!K633))</f>
        <v/>
      </c>
      <c r="K586" s="273" t="str">
        <f>IF(ISBLANK('BudCom Expense worksheet'!L633),"",('BudCom Expense worksheet'!L633))</f>
        <v/>
      </c>
      <c r="L586" s="273" t="str">
        <f>IF(ISBLANK('BudCom Expense worksheet'!M633),"",('BudCom Expense worksheet'!M633))</f>
        <v/>
      </c>
      <c r="M586" s="273" t="str">
        <f>IF(ISBLANK('BudCom Expense worksheet'!N633),"",('BudCom Expense worksheet'!N633))</f>
        <v/>
      </c>
      <c r="N586" s="254">
        <f>IF(ISBLANK('BudCom Expense worksheet'!O633),"",('BudCom Expense worksheet'!O633))</f>
        <v>44152</v>
      </c>
      <c r="O586" s="273" t="str">
        <f>IF(ISBLANK('BudCom Expense worksheet'!P633),"",('BudCom Expense worksheet'!P633))</f>
        <v/>
      </c>
      <c r="P586" s="273" t="str">
        <f>IF(ISBLANK('BudCom Expense worksheet'!Q633),"",('BudCom Expense worksheet'!Q633))</f>
        <v/>
      </c>
    </row>
    <row r="587" spans="1:16" hidden="1" x14ac:dyDescent="0.25">
      <c r="A587" s="249"/>
      <c r="B587" s="249"/>
      <c r="C587" s="281" t="s">
        <v>1078</v>
      </c>
      <c r="D587" s="298"/>
      <c r="E587" s="283" t="str">
        <f>IF(ISBLANK('BudCom Expense worksheet'!F634),"",('BudCom Expense worksheet'!F634))</f>
        <v/>
      </c>
      <c r="F587" s="284">
        <f>IF(ISBLANK('BudCom Expense worksheet'!G634),"",('BudCom Expense worksheet'!G634))</f>
        <v>0</v>
      </c>
      <c r="G587" s="273">
        <f>IF(ISBLANK('BudCom Expense worksheet'!H634),"",('BudCom Expense worksheet'!H634))</f>
        <v>0</v>
      </c>
      <c r="H587" s="274">
        <f>IF(ISBLANK('BudCom Expense worksheet'!I634),"",('BudCom Expense worksheet'!I634))</f>
        <v>0</v>
      </c>
      <c r="I587" s="275" t="str">
        <f>IF(ISBLANK('BudCom Expense worksheet'!J634),"",('BudCom Expense worksheet'!J634))</f>
        <v>---</v>
      </c>
      <c r="J587" s="273">
        <f>IF(ISBLANK('BudCom Expense worksheet'!K634),"",('BudCom Expense worksheet'!K634))</f>
        <v>0</v>
      </c>
      <c r="K587" s="273">
        <f>IF(ISBLANK('BudCom Expense worksheet'!L634),"",('BudCom Expense worksheet'!L634))</f>
        <v>0</v>
      </c>
      <c r="L587" s="273">
        <f>IF(ISBLANK('BudCom Expense worksheet'!M634),"",('BudCom Expense worksheet'!M634))</f>
        <v>0</v>
      </c>
      <c r="M587" s="273">
        <f>IF(ISBLANK('BudCom Expense worksheet'!N634),"",('BudCom Expense worksheet'!N634))</f>
        <v>0</v>
      </c>
      <c r="N587" s="254">
        <f>IF(ISBLANK('BudCom Expense worksheet'!O634),"",('BudCom Expense worksheet'!O634))</f>
        <v>44152</v>
      </c>
      <c r="O587" s="273">
        <f>IF(ISBLANK('BudCom Expense worksheet'!P634),"",('BudCom Expense worksheet'!P634))</f>
        <v>0</v>
      </c>
      <c r="P587" s="273">
        <f>IF(ISBLANK('BudCom Expense worksheet'!Q634),"",('BudCom Expense worksheet'!Q634))</f>
        <v>0</v>
      </c>
    </row>
    <row r="588" spans="1:16" hidden="1" x14ac:dyDescent="0.25">
      <c r="A588" s="249"/>
      <c r="B588" s="249"/>
      <c r="C588" s="281" t="s">
        <v>1079</v>
      </c>
      <c r="D588" s="298"/>
      <c r="E588" s="283" t="str">
        <f>IF(ISBLANK('BudCom Expense worksheet'!F635),"",('BudCom Expense worksheet'!F635))</f>
        <v/>
      </c>
      <c r="F588" s="284">
        <f>IF(ISBLANK('BudCom Expense worksheet'!G635),"",('BudCom Expense worksheet'!G635))</f>
        <v>0</v>
      </c>
      <c r="G588" s="273">
        <f>IF(ISBLANK('BudCom Expense worksheet'!H635),"",('BudCom Expense worksheet'!H635))</f>
        <v>0</v>
      </c>
      <c r="H588" s="274">
        <f>IF(ISBLANK('BudCom Expense worksheet'!I635),"",('BudCom Expense worksheet'!I635))</f>
        <v>0</v>
      </c>
      <c r="I588" s="275" t="str">
        <f>IF(ISBLANK('BudCom Expense worksheet'!J635),"",('BudCom Expense worksheet'!J635))</f>
        <v>---</v>
      </c>
      <c r="J588" s="273">
        <f>IF(ISBLANK('BudCom Expense worksheet'!K635),"",('BudCom Expense worksheet'!K635))</f>
        <v>0</v>
      </c>
      <c r="K588" s="273">
        <f>IF(ISBLANK('BudCom Expense worksheet'!L635),"",('BudCom Expense worksheet'!L635))</f>
        <v>0</v>
      </c>
      <c r="L588" s="273">
        <f>IF(ISBLANK('BudCom Expense worksheet'!M635),"",('BudCom Expense worksheet'!M635))</f>
        <v>0</v>
      </c>
      <c r="M588" s="273">
        <f>IF(ISBLANK('BudCom Expense worksheet'!N635),"",('BudCom Expense worksheet'!N635))</f>
        <v>0</v>
      </c>
      <c r="N588" s="254">
        <f>IF(ISBLANK('BudCom Expense worksheet'!O635),"",('BudCom Expense worksheet'!O635))</f>
        <v>44152</v>
      </c>
      <c r="O588" s="273">
        <f>IF(ISBLANK('BudCom Expense worksheet'!P635),"",('BudCom Expense worksheet'!P635))</f>
        <v>0</v>
      </c>
      <c r="P588" s="273">
        <f>IF(ISBLANK('BudCom Expense worksheet'!Q635),"",('BudCom Expense worksheet'!Q635))</f>
        <v>0</v>
      </c>
    </row>
    <row r="589" spans="1:16" hidden="1" x14ac:dyDescent="0.25">
      <c r="A589" s="249"/>
      <c r="B589" s="249"/>
      <c r="C589" s="281" t="s">
        <v>1080</v>
      </c>
      <c r="D589" s="298"/>
      <c r="E589" s="283" t="str">
        <f>IF(ISBLANK('BudCom Expense worksheet'!F636),"",('BudCom Expense worksheet'!F636))</f>
        <v/>
      </c>
      <c r="F589" s="284">
        <f>IF(ISBLANK('BudCom Expense worksheet'!G636),"",('BudCom Expense worksheet'!G636))</f>
        <v>0</v>
      </c>
      <c r="G589" s="273">
        <f>IF(ISBLANK('BudCom Expense worksheet'!H636),"",('BudCom Expense worksheet'!H636))</f>
        <v>0</v>
      </c>
      <c r="H589" s="274">
        <f>IF(ISBLANK('BudCom Expense worksheet'!I636),"",('BudCom Expense worksheet'!I636))</f>
        <v>0</v>
      </c>
      <c r="I589" s="275" t="str">
        <f>IF(ISBLANK('BudCom Expense worksheet'!J636),"",('BudCom Expense worksheet'!J636))</f>
        <v>---</v>
      </c>
      <c r="J589" s="273">
        <f>IF(ISBLANK('BudCom Expense worksheet'!K636),"",('BudCom Expense worksheet'!K636))</f>
        <v>0</v>
      </c>
      <c r="K589" s="273">
        <f>IF(ISBLANK('BudCom Expense worksheet'!L636),"",('BudCom Expense worksheet'!L636))</f>
        <v>0</v>
      </c>
      <c r="L589" s="273">
        <f>IF(ISBLANK('BudCom Expense worksheet'!M636),"",('BudCom Expense worksheet'!M636))</f>
        <v>0</v>
      </c>
      <c r="M589" s="273">
        <f>IF(ISBLANK('BudCom Expense worksheet'!N636),"",('BudCom Expense worksheet'!N636))</f>
        <v>0</v>
      </c>
      <c r="N589" s="254">
        <f>IF(ISBLANK('BudCom Expense worksheet'!O636),"",('BudCom Expense worksheet'!O636))</f>
        <v>44152</v>
      </c>
      <c r="O589" s="273">
        <f>IF(ISBLANK('BudCom Expense worksheet'!P636),"",('BudCom Expense worksheet'!P636))</f>
        <v>0</v>
      </c>
      <c r="P589" s="273">
        <f>IF(ISBLANK('BudCom Expense worksheet'!Q636),"",('BudCom Expense worksheet'!Q636))</f>
        <v>0</v>
      </c>
    </row>
    <row r="590" spans="1:16" hidden="1" x14ac:dyDescent="0.25">
      <c r="A590" s="249"/>
      <c r="B590" s="249"/>
      <c r="C590" s="281" t="s">
        <v>1081</v>
      </c>
      <c r="D590" s="298"/>
      <c r="E590" s="283" t="str">
        <f>IF(ISBLANK('BudCom Expense worksheet'!F637),"",('BudCom Expense worksheet'!F637))</f>
        <v/>
      </c>
      <c r="F590" s="284">
        <f>IF(ISBLANK('BudCom Expense worksheet'!G637),"",('BudCom Expense worksheet'!G637))</f>
        <v>0</v>
      </c>
      <c r="G590" s="273">
        <f>IF(ISBLANK('BudCom Expense worksheet'!H637),"",('BudCom Expense worksheet'!H637))</f>
        <v>0</v>
      </c>
      <c r="H590" s="274">
        <f>IF(ISBLANK('BudCom Expense worksheet'!I637),"",('BudCom Expense worksheet'!I637))</f>
        <v>0</v>
      </c>
      <c r="I590" s="275" t="str">
        <f>IF(ISBLANK('BudCom Expense worksheet'!J637),"",('BudCom Expense worksheet'!J637))</f>
        <v>---</v>
      </c>
      <c r="J590" s="273">
        <f>IF(ISBLANK('BudCom Expense worksheet'!K637),"",('BudCom Expense worksheet'!K637))</f>
        <v>0</v>
      </c>
      <c r="K590" s="273">
        <f>IF(ISBLANK('BudCom Expense worksheet'!L637),"",('BudCom Expense worksheet'!L637))</f>
        <v>0</v>
      </c>
      <c r="L590" s="273">
        <f>IF(ISBLANK('BudCom Expense worksheet'!M637),"",('BudCom Expense worksheet'!M637))</f>
        <v>0</v>
      </c>
      <c r="M590" s="273">
        <f>IF(ISBLANK('BudCom Expense worksheet'!N637),"",('BudCom Expense worksheet'!N637))</f>
        <v>0</v>
      </c>
      <c r="N590" s="254">
        <f>IF(ISBLANK('BudCom Expense worksheet'!O637),"",('BudCom Expense worksheet'!O637))</f>
        <v>44152</v>
      </c>
      <c r="O590" s="273">
        <f>IF(ISBLANK('BudCom Expense worksheet'!P637),"",('BudCom Expense worksheet'!P637))</f>
        <v>0</v>
      </c>
      <c r="P590" s="273">
        <f>IF(ISBLANK('BudCom Expense worksheet'!Q637),"",('BudCom Expense worksheet'!Q637))</f>
        <v>0</v>
      </c>
    </row>
    <row r="591" spans="1:16" hidden="1" x14ac:dyDescent="0.25">
      <c r="A591" s="249"/>
      <c r="B591" s="249"/>
      <c r="C591" s="281" t="s">
        <v>1082</v>
      </c>
      <c r="D591" s="249"/>
      <c r="E591" s="283">
        <f>IF(ISBLANK('BudCom Expense worksheet'!F638),"",('BudCom Expense worksheet'!F638))</f>
        <v>3922.56</v>
      </c>
      <c r="F591" s="284">
        <f>IF(ISBLANK('BudCom Expense worksheet'!G638),"",('BudCom Expense worksheet'!G638))</f>
        <v>675</v>
      </c>
      <c r="G591" s="273">
        <f>IF(ISBLANK('BudCom Expense worksheet'!H638),"",('BudCom Expense worksheet'!H638))</f>
        <v>4000</v>
      </c>
      <c r="H591" s="274">
        <f>IF(ISBLANK('BudCom Expense worksheet'!I638),"",('BudCom Expense worksheet'!I638))</f>
        <v>3325</v>
      </c>
      <c r="I591" s="275">
        <f>IF(ISBLANK('BudCom Expense worksheet'!J638),"",('BudCom Expense worksheet'!J638))</f>
        <v>0.16875000000000001</v>
      </c>
      <c r="J591" s="273">
        <f>IF(ISBLANK('BudCom Expense worksheet'!K638),"",('BudCom Expense worksheet'!K638))</f>
        <v>4000</v>
      </c>
      <c r="K591" s="273">
        <f>IF(ISBLANK('BudCom Expense worksheet'!L638),"",('BudCom Expense worksheet'!L638))</f>
        <v>4000</v>
      </c>
      <c r="L591" s="273">
        <f>IF(ISBLANK('BudCom Expense worksheet'!M638),"",('BudCom Expense worksheet'!M638))</f>
        <v>0</v>
      </c>
      <c r="M591" s="273">
        <f>IF(ISBLANK('BudCom Expense worksheet'!N638),"",('BudCom Expense worksheet'!N638))</f>
        <v>4000</v>
      </c>
      <c r="N591" s="254">
        <f>IF(ISBLANK('BudCom Expense worksheet'!O638),"",('BudCom Expense worksheet'!O638))</f>
        <v>44152</v>
      </c>
      <c r="O591" s="273">
        <f>IF(ISBLANK('BudCom Expense worksheet'!P638),"",('BudCom Expense worksheet'!P638))</f>
        <v>0</v>
      </c>
      <c r="P591" s="273">
        <f>IF(ISBLANK('BudCom Expense worksheet'!Q638),"",('BudCom Expense worksheet'!Q638))</f>
        <v>4000</v>
      </c>
    </row>
    <row r="592" spans="1:16" hidden="1" x14ac:dyDescent="0.25">
      <c r="A592" s="249"/>
      <c r="B592" s="249"/>
      <c r="C592" s="281" t="s">
        <v>1182</v>
      </c>
      <c r="D592" s="249"/>
      <c r="E592" s="283">
        <f>IF(ISBLANK('BudCom Expense worksheet'!F639),"",('BudCom Expense worksheet'!F639))</f>
        <v>6292.5</v>
      </c>
      <c r="F592" s="284">
        <f>IF(ISBLANK('BudCom Expense worksheet'!G639),"",('BudCom Expense worksheet'!G639))</f>
        <v>0</v>
      </c>
      <c r="G592" s="273">
        <f>IF(ISBLANK('BudCom Expense worksheet'!H639),"",('BudCom Expense worksheet'!H639))</f>
        <v>9500</v>
      </c>
      <c r="H592" s="274">
        <f>IF(ISBLANK('BudCom Expense worksheet'!I639),"",('BudCom Expense worksheet'!I639))</f>
        <v>9500</v>
      </c>
      <c r="I592" s="275">
        <f>IF(ISBLANK('BudCom Expense worksheet'!J639),"",('BudCom Expense worksheet'!J639))</f>
        <v>0</v>
      </c>
      <c r="J592" s="273">
        <f>IF(ISBLANK('BudCom Expense worksheet'!K639),"",('BudCom Expense worksheet'!K639))</f>
        <v>9500</v>
      </c>
      <c r="K592" s="273">
        <f>IF(ISBLANK('BudCom Expense worksheet'!L639),"",('BudCom Expense worksheet'!L639))</f>
        <v>9500</v>
      </c>
      <c r="L592" s="273">
        <f>IF(ISBLANK('BudCom Expense worksheet'!M639),"",('BudCom Expense worksheet'!M639))</f>
        <v>0</v>
      </c>
      <c r="M592" s="273">
        <f>IF(ISBLANK('BudCom Expense worksheet'!N639),"",('BudCom Expense worksheet'!N639))</f>
        <v>9500</v>
      </c>
      <c r="N592" s="254">
        <f>IF(ISBLANK('BudCom Expense worksheet'!O639),"",('BudCom Expense worksheet'!O639))</f>
        <v>44152</v>
      </c>
      <c r="O592" s="273">
        <f>IF(ISBLANK('BudCom Expense worksheet'!P639),"",('BudCom Expense worksheet'!P639))</f>
        <v>0</v>
      </c>
      <c r="P592" s="273">
        <f>IF(ISBLANK('BudCom Expense worksheet'!Q639),"",('BudCom Expense worksheet'!Q639))</f>
        <v>9500</v>
      </c>
    </row>
    <row r="593" spans="1:16" hidden="1" x14ac:dyDescent="0.25">
      <c r="A593" s="249"/>
      <c r="B593" s="249"/>
      <c r="C593" s="281" t="s">
        <v>1083</v>
      </c>
      <c r="D593" s="249"/>
      <c r="E593" s="283" t="str">
        <f>IF(ISBLANK('BudCom Expense worksheet'!F640),"",('BudCom Expense worksheet'!F640))</f>
        <v/>
      </c>
      <c r="F593" s="284">
        <f>IF(ISBLANK('BudCom Expense worksheet'!G640),"",('BudCom Expense worksheet'!G640))</f>
        <v>0</v>
      </c>
      <c r="G593" s="273">
        <f>IF(ISBLANK('BudCom Expense worksheet'!H640),"",('BudCom Expense worksheet'!H640))</f>
        <v>4250</v>
      </c>
      <c r="H593" s="274">
        <f>IF(ISBLANK('BudCom Expense worksheet'!I640),"",('BudCom Expense worksheet'!I640))</f>
        <v>4250</v>
      </c>
      <c r="I593" s="275">
        <f>IF(ISBLANK('BudCom Expense worksheet'!J640),"",('BudCom Expense worksheet'!J640))</f>
        <v>0</v>
      </c>
      <c r="J593" s="273">
        <f>IF(ISBLANK('BudCom Expense worksheet'!K640),"",('BudCom Expense worksheet'!K640))</f>
        <v>4250</v>
      </c>
      <c r="K593" s="273">
        <f>IF(ISBLANK('BudCom Expense worksheet'!L640),"",('BudCom Expense worksheet'!L640))</f>
        <v>4250</v>
      </c>
      <c r="L593" s="273">
        <f>IF(ISBLANK('BudCom Expense worksheet'!M640),"",('BudCom Expense worksheet'!M640))</f>
        <v>0</v>
      </c>
      <c r="M593" s="273">
        <f>IF(ISBLANK('BudCom Expense worksheet'!N640),"",('BudCom Expense worksheet'!N640))</f>
        <v>4250</v>
      </c>
      <c r="N593" s="254">
        <f>IF(ISBLANK('BudCom Expense worksheet'!O640),"",('BudCom Expense worksheet'!O640))</f>
        <v>44152</v>
      </c>
      <c r="O593" s="273">
        <f>IF(ISBLANK('BudCom Expense worksheet'!P640),"",('BudCom Expense worksheet'!P640))</f>
        <v>0</v>
      </c>
      <c r="P593" s="273">
        <f>IF(ISBLANK('BudCom Expense worksheet'!Q640),"",('BudCom Expense worksheet'!Q640))</f>
        <v>4250</v>
      </c>
    </row>
    <row r="594" spans="1:16" ht="13.5" hidden="1" thickBot="1" x14ac:dyDescent="0.3">
      <c r="A594" s="249"/>
      <c r="B594" s="249" t="s">
        <v>1084</v>
      </c>
      <c r="C594" s="249"/>
      <c r="D594" s="249"/>
      <c r="E594" s="263">
        <f>IF(ISBLANK('BudCom Expense worksheet'!F641),"",('BudCom Expense worksheet'!F641))</f>
        <v>10215.06</v>
      </c>
      <c r="F594" s="264">
        <f>IF(ISBLANK('BudCom Expense worksheet'!G641),"",('BudCom Expense worksheet'!G641))</f>
        <v>675</v>
      </c>
      <c r="G594" s="265">
        <f>IF(ISBLANK('BudCom Expense worksheet'!H641),"",('BudCom Expense worksheet'!H641))</f>
        <v>17750</v>
      </c>
      <c r="H594" s="292">
        <f>IF(ISBLANK('BudCom Expense worksheet'!I641),"",('BudCom Expense worksheet'!I641))</f>
        <v>17075</v>
      </c>
      <c r="I594" s="293">
        <f>IF(ISBLANK('BudCom Expense worksheet'!J641),"",('BudCom Expense worksheet'!J641))</f>
        <v>3.8028169014084505E-2</v>
      </c>
      <c r="J594" s="273">
        <f>IF(ISBLANK('BudCom Expense worksheet'!K641),"",('BudCom Expense worksheet'!K641))</f>
        <v>17750</v>
      </c>
      <c r="K594" s="273">
        <f>IF(ISBLANK('BudCom Expense worksheet'!L641),"",('BudCom Expense worksheet'!L641))</f>
        <v>17750</v>
      </c>
      <c r="L594" s="273">
        <f>IF(ISBLANK('BudCom Expense worksheet'!M641),"",('BudCom Expense worksheet'!M641))</f>
        <v>0</v>
      </c>
      <c r="M594" s="273">
        <f>IF(ISBLANK('BudCom Expense worksheet'!N641),"",('BudCom Expense worksheet'!N641))</f>
        <v>17750</v>
      </c>
      <c r="N594" s="254">
        <f>IF(ISBLANK('BudCom Expense worksheet'!O641),"",('BudCom Expense worksheet'!O641))</f>
        <v>44152</v>
      </c>
      <c r="O594" s="273">
        <f>IF(ISBLANK('BudCom Expense worksheet'!P641),"",('BudCom Expense worksheet'!P641))</f>
        <v>0</v>
      </c>
      <c r="P594" s="273">
        <f>IF(ISBLANK('BudCom Expense worksheet'!Q641),"",('BudCom Expense worksheet'!Q641))</f>
        <v>17750</v>
      </c>
    </row>
    <row r="595" spans="1:16" ht="14.25" thickTop="1" thickBot="1" x14ac:dyDescent="0.3">
      <c r="A595" s="249" t="s">
        <v>1085</v>
      </c>
      <c r="B595" s="249"/>
      <c r="C595" s="249"/>
      <c r="D595" s="249"/>
      <c r="E595" s="295">
        <f>IF(ISBLANK('BudCom Expense worksheet'!F642),"",('BudCom Expense worksheet'!F642))</f>
        <v>10215.06</v>
      </c>
      <c r="F595" s="296">
        <f>IF(ISBLANK('BudCom Expense worksheet'!G642),"",('BudCom Expense worksheet'!G642))</f>
        <v>675</v>
      </c>
      <c r="G595" s="297">
        <f>IF(ISBLANK('BudCom Expense worksheet'!H642),"",('BudCom Expense worksheet'!H642))</f>
        <v>17750</v>
      </c>
      <c r="H595" s="274">
        <f>IF(ISBLANK('BudCom Expense worksheet'!I642),"",('BudCom Expense worksheet'!I642))</f>
        <v>17075</v>
      </c>
      <c r="I595" s="275">
        <f>IF(ISBLANK('BudCom Expense worksheet'!J642),"",('BudCom Expense worksheet'!J642))</f>
        <v>3.8028169014084505E-2</v>
      </c>
      <c r="J595" s="297">
        <f>IF(ISBLANK('BudCom Expense worksheet'!K642),"",('BudCom Expense worksheet'!K642))</f>
        <v>17750</v>
      </c>
      <c r="K595" s="297">
        <f>IF(ISBLANK('BudCom Expense worksheet'!L642),"",('BudCom Expense worksheet'!L642))</f>
        <v>17750</v>
      </c>
      <c r="L595" s="297">
        <f>IF(ISBLANK('BudCom Expense worksheet'!M642),"",('BudCom Expense worksheet'!M642))</f>
        <v>0</v>
      </c>
      <c r="M595" s="297">
        <f>IF(ISBLANK('BudCom Expense worksheet'!N642),"",('BudCom Expense worksheet'!N642))</f>
        <v>17750</v>
      </c>
      <c r="N595" s="254">
        <f>IF(ISBLANK('BudCom Expense worksheet'!O642),"",('BudCom Expense worksheet'!O642))</f>
        <v>44152</v>
      </c>
      <c r="O595" s="297">
        <f>IF(ISBLANK('BudCom Expense worksheet'!P642),"",('BudCom Expense worksheet'!P642))</f>
        <v>0</v>
      </c>
      <c r="P595" s="297">
        <f>IF(ISBLANK('BudCom Expense worksheet'!Q642),"",('BudCom Expense worksheet'!Q642))</f>
        <v>17750</v>
      </c>
    </row>
    <row r="596" spans="1:16" hidden="1" x14ac:dyDescent="0.25">
      <c r="A596" s="249"/>
      <c r="B596" s="249"/>
      <c r="C596" s="249"/>
      <c r="D596" s="249"/>
      <c r="E596" s="278" t="str">
        <f>IF(ISBLANK('BudCom Expense worksheet'!F643),"",('BudCom Expense worksheet'!F643))</f>
        <v/>
      </c>
      <c r="F596" s="279" t="str">
        <f>IF(ISBLANK('BudCom Expense worksheet'!G643),"",('BudCom Expense worksheet'!G643))</f>
        <v/>
      </c>
      <c r="G596" s="273" t="str">
        <f>IF(ISBLANK('BudCom Expense worksheet'!H643),"",('BudCom Expense worksheet'!H643))</f>
        <v/>
      </c>
      <c r="H596" s="274" t="str">
        <f>IF(ISBLANK('BudCom Expense worksheet'!I643),"",('BudCom Expense worksheet'!I643))</f>
        <v/>
      </c>
      <c r="I596" s="275" t="str">
        <f>IF(ISBLANK('BudCom Expense worksheet'!J643),"",('BudCom Expense worksheet'!J643))</f>
        <v/>
      </c>
      <c r="J596" s="273" t="str">
        <f>IF(ISBLANK('BudCom Expense worksheet'!K643),"",('BudCom Expense worksheet'!K643))</f>
        <v/>
      </c>
      <c r="K596" s="273" t="str">
        <f>IF(ISBLANK('BudCom Expense worksheet'!L643),"",('BudCom Expense worksheet'!L643))</f>
        <v/>
      </c>
      <c r="L596" s="273" t="str">
        <f>IF(ISBLANK('BudCom Expense worksheet'!M643),"",('BudCom Expense worksheet'!M643))</f>
        <v/>
      </c>
      <c r="M596" s="273" t="str">
        <f>IF(ISBLANK('BudCom Expense worksheet'!N643),"",('BudCom Expense worksheet'!N643))</f>
        <v/>
      </c>
      <c r="N596" s="254" t="str">
        <f>IF(ISBLANK('BudCom Expense worksheet'!O643),"",('BudCom Expense worksheet'!O643))</f>
        <v/>
      </c>
      <c r="O596" s="273" t="str">
        <f>IF(ISBLANK('BudCom Expense worksheet'!P643),"",('BudCom Expense worksheet'!P643))</f>
        <v/>
      </c>
      <c r="P596" s="273" t="str">
        <f>IF(ISBLANK('BudCom Expense worksheet'!Q643),"",('BudCom Expense worksheet'!Q643))</f>
        <v/>
      </c>
    </row>
    <row r="597" spans="1:16" hidden="1" x14ac:dyDescent="0.25">
      <c r="A597" s="249" t="s">
        <v>1086</v>
      </c>
      <c r="B597" s="249"/>
      <c r="C597" s="249"/>
      <c r="D597" s="249"/>
      <c r="E597" s="278" t="str">
        <f>IF(ISBLANK('BudCom Expense worksheet'!F644),"",('BudCom Expense worksheet'!F644))</f>
        <v/>
      </c>
      <c r="F597" s="279" t="str">
        <f>IF(ISBLANK('BudCom Expense worksheet'!G644),"",('BudCom Expense worksheet'!G644))</f>
        <v/>
      </c>
      <c r="G597" s="273" t="str">
        <f>IF(ISBLANK('BudCom Expense worksheet'!H644),"",('BudCom Expense worksheet'!H644))</f>
        <v/>
      </c>
      <c r="H597" s="274" t="str">
        <f>IF(ISBLANK('BudCom Expense worksheet'!I644),"",('BudCom Expense worksheet'!I644))</f>
        <v/>
      </c>
      <c r="I597" s="275" t="str">
        <f>IF(ISBLANK('BudCom Expense worksheet'!J644),"",('BudCom Expense worksheet'!J644))</f>
        <v/>
      </c>
      <c r="J597" s="273" t="str">
        <f>IF(ISBLANK('BudCom Expense worksheet'!K644),"",('BudCom Expense worksheet'!K644))</f>
        <v/>
      </c>
      <c r="K597" s="273" t="str">
        <f>IF(ISBLANK('BudCom Expense worksheet'!L644),"",('BudCom Expense worksheet'!L644))</f>
        <v/>
      </c>
      <c r="L597" s="273" t="str">
        <f>IF(ISBLANK('BudCom Expense worksheet'!M644),"",('BudCom Expense worksheet'!M644))</f>
        <v/>
      </c>
      <c r="M597" s="273" t="str">
        <f>IF(ISBLANK('BudCom Expense worksheet'!N644),"",('BudCom Expense worksheet'!N644))</f>
        <v/>
      </c>
      <c r="N597" s="254">
        <f>IF(ISBLANK('BudCom Expense worksheet'!O644),"",('BudCom Expense worksheet'!O644))</f>
        <v>44166</v>
      </c>
      <c r="O597" s="273" t="str">
        <f>IF(ISBLANK('BudCom Expense worksheet'!P644),"",('BudCom Expense worksheet'!P644))</f>
        <v/>
      </c>
      <c r="P597" s="273" t="str">
        <f>IF(ISBLANK('BudCom Expense worksheet'!Q644),"",('BudCom Expense worksheet'!Q644))</f>
        <v/>
      </c>
    </row>
    <row r="598" spans="1:16" hidden="1" x14ac:dyDescent="0.25">
      <c r="A598" s="249"/>
      <c r="B598" s="249" t="s">
        <v>1087</v>
      </c>
      <c r="C598" s="249"/>
      <c r="D598" s="249"/>
      <c r="E598" s="278" t="str">
        <f>IF(ISBLANK('BudCom Expense worksheet'!F645),"",('BudCom Expense worksheet'!F645))</f>
        <v/>
      </c>
      <c r="F598" s="279" t="str">
        <f>IF(ISBLANK('BudCom Expense worksheet'!G645),"",('BudCom Expense worksheet'!G645))</f>
        <v/>
      </c>
      <c r="G598" s="273" t="str">
        <f>IF(ISBLANK('BudCom Expense worksheet'!H645),"",('BudCom Expense worksheet'!H645))</f>
        <v/>
      </c>
      <c r="H598" s="274" t="str">
        <f>IF(ISBLANK('BudCom Expense worksheet'!I645),"",('BudCom Expense worksheet'!I645))</f>
        <v/>
      </c>
      <c r="I598" s="275" t="str">
        <f>IF(ISBLANK('BudCom Expense worksheet'!J645),"",('BudCom Expense worksheet'!J645))</f>
        <v/>
      </c>
      <c r="J598" s="273" t="str">
        <f>IF(ISBLANK('BudCom Expense worksheet'!K645),"",('BudCom Expense worksheet'!K645))</f>
        <v/>
      </c>
      <c r="K598" s="273" t="str">
        <f>IF(ISBLANK('BudCom Expense worksheet'!L645),"",('BudCom Expense worksheet'!L645))</f>
        <v/>
      </c>
      <c r="L598" s="273" t="str">
        <f>IF(ISBLANK('BudCom Expense worksheet'!M645),"",('BudCom Expense worksheet'!M645))</f>
        <v/>
      </c>
      <c r="M598" s="273" t="str">
        <f>IF(ISBLANK('BudCom Expense worksheet'!N645),"",('BudCom Expense worksheet'!N645))</f>
        <v/>
      </c>
      <c r="N598" s="254">
        <f>IF(ISBLANK('BudCom Expense worksheet'!O645),"",('BudCom Expense worksheet'!O645))</f>
        <v>44166</v>
      </c>
      <c r="O598" s="273" t="str">
        <f>IF(ISBLANK('BudCom Expense worksheet'!P645),"",('BudCom Expense worksheet'!P645))</f>
        <v/>
      </c>
      <c r="P598" s="273" t="str">
        <f>IF(ISBLANK('BudCom Expense worksheet'!Q645),"",('BudCom Expense worksheet'!Q645))</f>
        <v/>
      </c>
    </row>
    <row r="599" spans="1:16" hidden="1" x14ac:dyDescent="0.25">
      <c r="A599" s="249"/>
      <c r="B599" s="249"/>
      <c r="C599" s="281" t="s">
        <v>1088</v>
      </c>
      <c r="D599" s="298"/>
      <c r="E599" s="283">
        <f>IF(ISBLANK('BudCom Expense worksheet'!F646),"",('BudCom Expense worksheet'!F646))</f>
        <v>1027</v>
      </c>
      <c r="F599" s="284">
        <f>IF(ISBLANK('BudCom Expense worksheet'!G646),"",('BudCom Expense worksheet'!G646))</f>
        <v>30.8</v>
      </c>
      <c r="G599" s="273">
        <f>IF(ISBLANK('BudCom Expense worksheet'!H646),"",('BudCom Expense worksheet'!H646))</f>
        <v>1170</v>
      </c>
      <c r="H599" s="274">
        <f>IF(ISBLANK('BudCom Expense worksheet'!I646),"",('BudCom Expense worksheet'!I646))</f>
        <v>1139.2</v>
      </c>
      <c r="I599" s="275">
        <f>IF(ISBLANK('BudCom Expense worksheet'!J646),"",('BudCom Expense worksheet'!J646))</f>
        <v>2.6324786324786326E-2</v>
      </c>
      <c r="J599" s="273">
        <f>IF(ISBLANK('BudCom Expense worksheet'!K646),"",('BudCom Expense worksheet'!K646))</f>
        <v>1170</v>
      </c>
      <c r="K599" s="273">
        <f>IF(ISBLANK('BudCom Expense worksheet'!L646),"",('BudCom Expense worksheet'!L646))</f>
        <v>1170</v>
      </c>
      <c r="L599" s="273">
        <f>IF(ISBLANK('BudCom Expense worksheet'!M646),"",('BudCom Expense worksheet'!M646))</f>
        <v>0</v>
      </c>
      <c r="M599" s="273">
        <f>IF(ISBLANK('BudCom Expense worksheet'!N646),"",('BudCom Expense worksheet'!N646))</f>
        <v>1170</v>
      </c>
      <c r="N599" s="254">
        <f>IF(ISBLANK('BudCom Expense worksheet'!O646),"",('BudCom Expense worksheet'!O646))</f>
        <v>44166</v>
      </c>
      <c r="O599" s="273" t="str">
        <f>IF(ISBLANK('BudCom Expense worksheet'!P646),"",('BudCom Expense worksheet'!P646))</f>
        <v/>
      </c>
      <c r="P599" s="314">
        <f>IF(ISBLANK('BudCom Expense worksheet'!Q646),"",('BudCom Expense worksheet'!Q646))</f>
        <v>1170</v>
      </c>
    </row>
    <row r="600" spans="1:16" hidden="1" x14ac:dyDescent="0.25">
      <c r="A600" s="249"/>
      <c r="B600" s="249"/>
      <c r="C600" s="281" t="s">
        <v>1089</v>
      </c>
      <c r="D600" s="249"/>
      <c r="E600" s="283">
        <f>IF(ISBLANK('BudCom Expense worksheet'!F647),"",('BudCom Expense worksheet'!F647))</f>
        <v>0</v>
      </c>
      <c r="F600" s="284">
        <f>IF(ISBLANK('BudCom Expense worksheet'!G647),"",('BudCom Expense worksheet'!G647))</f>
        <v>60</v>
      </c>
      <c r="G600" s="273">
        <f>IF(ISBLANK('BudCom Expense worksheet'!H647),"",('BudCom Expense worksheet'!H647))</f>
        <v>100</v>
      </c>
      <c r="H600" s="274">
        <f>IF(ISBLANK('BudCom Expense worksheet'!I647),"",('BudCom Expense worksheet'!I647))</f>
        <v>40</v>
      </c>
      <c r="I600" s="275">
        <f>IF(ISBLANK('BudCom Expense worksheet'!J647),"",('BudCom Expense worksheet'!J647))</f>
        <v>0.6</v>
      </c>
      <c r="J600" s="273">
        <f>IF(ISBLANK('BudCom Expense worksheet'!K647),"",('BudCom Expense worksheet'!K647))</f>
        <v>100</v>
      </c>
      <c r="K600" s="273">
        <f>IF(ISBLANK('BudCom Expense worksheet'!L647),"",('BudCom Expense worksheet'!L647))</f>
        <v>100</v>
      </c>
      <c r="L600" s="273">
        <f>IF(ISBLANK('BudCom Expense worksheet'!M647),"",('BudCom Expense worksheet'!M647))</f>
        <v>0</v>
      </c>
      <c r="M600" s="273">
        <f>IF(ISBLANK('BudCom Expense worksheet'!N647),"",('BudCom Expense worksheet'!N647))</f>
        <v>100</v>
      </c>
      <c r="N600" s="254">
        <f>IF(ISBLANK('BudCom Expense worksheet'!O647),"",('BudCom Expense worksheet'!O647))</f>
        <v>44166</v>
      </c>
      <c r="O600" s="273">
        <f>IF(ISBLANK('BudCom Expense worksheet'!P647),"",('BudCom Expense worksheet'!P647))</f>
        <v>0</v>
      </c>
      <c r="P600" s="273">
        <f>IF(ISBLANK('BudCom Expense worksheet'!Q647),"",('BudCom Expense worksheet'!Q647))</f>
        <v>100</v>
      </c>
    </row>
    <row r="601" spans="1:16" hidden="1" x14ac:dyDescent="0.25">
      <c r="A601" s="249"/>
      <c r="B601" s="249"/>
      <c r="C601" s="281" t="s">
        <v>1090</v>
      </c>
      <c r="D601" s="249"/>
      <c r="E601" s="283" t="str">
        <f>IF(ISBLANK('BudCom Expense worksheet'!F648),"",('BudCom Expense worksheet'!F648))</f>
        <v/>
      </c>
      <c r="F601" s="284">
        <f>IF(ISBLANK('BudCom Expense worksheet'!G648),"",('BudCom Expense worksheet'!G648))</f>
        <v>0</v>
      </c>
      <c r="G601" s="273">
        <f>IF(ISBLANK('BudCom Expense worksheet'!H648),"",('BudCom Expense worksheet'!H648))</f>
        <v>0</v>
      </c>
      <c r="H601" s="274">
        <f>IF(ISBLANK('BudCom Expense worksheet'!I648),"",('BudCom Expense worksheet'!I648))</f>
        <v>0</v>
      </c>
      <c r="I601" s="275" t="str">
        <f>IF(ISBLANK('BudCom Expense worksheet'!J648),"",('BudCom Expense worksheet'!J648))</f>
        <v>---</v>
      </c>
      <c r="J601" s="273">
        <f>IF(ISBLANK('BudCom Expense worksheet'!K648),"",('BudCom Expense worksheet'!K648))</f>
        <v>0</v>
      </c>
      <c r="K601" s="273">
        <f>IF(ISBLANK('BudCom Expense worksheet'!L648),"",('BudCom Expense worksheet'!L648))</f>
        <v>0</v>
      </c>
      <c r="L601" s="273">
        <f>IF(ISBLANK('BudCom Expense worksheet'!M648),"",('BudCom Expense worksheet'!M648))</f>
        <v>0</v>
      </c>
      <c r="M601" s="273">
        <f>IF(ISBLANK('BudCom Expense worksheet'!N648),"",('BudCom Expense worksheet'!N648))</f>
        <v>0</v>
      </c>
      <c r="N601" s="254">
        <f>IF(ISBLANK('BudCom Expense worksheet'!O648),"",('BudCom Expense worksheet'!O648))</f>
        <v>44166</v>
      </c>
      <c r="O601" s="273">
        <f>IF(ISBLANK('BudCom Expense worksheet'!P648),"",('BudCom Expense worksheet'!P648))</f>
        <v>0</v>
      </c>
      <c r="P601" s="273">
        <f>IF(ISBLANK('BudCom Expense worksheet'!Q648),"",('BudCom Expense worksheet'!Q648))</f>
        <v>0</v>
      </c>
    </row>
    <row r="602" spans="1:16" hidden="1" x14ac:dyDescent="0.25">
      <c r="A602" s="249"/>
      <c r="B602" s="249"/>
      <c r="C602" s="281" t="s">
        <v>1091</v>
      </c>
      <c r="D602" s="249"/>
      <c r="E602" s="283" t="str">
        <f>IF(ISBLANK('BudCom Expense worksheet'!F649),"",('BudCom Expense worksheet'!F649))</f>
        <v/>
      </c>
      <c r="F602" s="284">
        <f>IF(ISBLANK('BudCom Expense worksheet'!G649),"",('BudCom Expense worksheet'!G649))</f>
        <v>0</v>
      </c>
      <c r="G602" s="273">
        <f>IF(ISBLANK('BudCom Expense worksheet'!H649),"",('BudCom Expense worksheet'!H649))</f>
        <v>0</v>
      </c>
      <c r="H602" s="274">
        <f>IF(ISBLANK('BudCom Expense worksheet'!I649),"",('BudCom Expense worksheet'!I649))</f>
        <v>0</v>
      </c>
      <c r="I602" s="275" t="str">
        <f>IF(ISBLANK('BudCom Expense worksheet'!J649),"",('BudCom Expense worksheet'!J649))</f>
        <v>---</v>
      </c>
      <c r="J602" s="273">
        <f>IF(ISBLANK('BudCom Expense worksheet'!K649),"",('BudCom Expense worksheet'!K649))</f>
        <v>0</v>
      </c>
      <c r="K602" s="273">
        <f>IF(ISBLANK('BudCom Expense worksheet'!L649),"",('BudCom Expense worksheet'!L649))</f>
        <v>0</v>
      </c>
      <c r="L602" s="273">
        <f>IF(ISBLANK('BudCom Expense worksheet'!M649),"",('BudCom Expense worksheet'!M649))</f>
        <v>0</v>
      </c>
      <c r="M602" s="273">
        <f>IF(ISBLANK('BudCom Expense worksheet'!N649),"",('BudCom Expense worksheet'!N649))</f>
        <v>0</v>
      </c>
      <c r="N602" s="254">
        <f>IF(ISBLANK('BudCom Expense worksheet'!O649),"",('BudCom Expense worksheet'!O649))</f>
        <v>44166</v>
      </c>
      <c r="O602" s="273">
        <f>IF(ISBLANK('BudCom Expense worksheet'!P649),"",('BudCom Expense worksheet'!P649))</f>
        <v>0</v>
      </c>
      <c r="P602" s="273">
        <f>IF(ISBLANK('BudCom Expense worksheet'!Q649),"",('BudCom Expense worksheet'!Q649))</f>
        <v>0</v>
      </c>
    </row>
    <row r="603" spans="1:16" hidden="1" x14ac:dyDescent="0.25">
      <c r="A603" s="249"/>
      <c r="B603" s="249"/>
      <c r="C603" s="281" t="s">
        <v>1092</v>
      </c>
      <c r="D603" s="249"/>
      <c r="E603" s="283">
        <f>IF(ISBLANK('BudCom Expense worksheet'!F650),"",('BudCom Expense worksheet'!F650))</f>
        <v>0</v>
      </c>
      <c r="F603" s="284">
        <f>IF(ISBLANK('BudCom Expense worksheet'!G650),"",('BudCom Expense worksheet'!G650))</f>
        <v>0</v>
      </c>
      <c r="G603" s="273">
        <f>IF(ISBLANK('BudCom Expense worksheet'!H650),"",('BudCom Expense worksheet'!H650))</f>
        <v>25</v>
      </c>
      <c r="H603" s="274">
        <f>IF(ISBLANK('BudCom Expense worksheet'!I650),"",('BudCom Expense worksheet'!I650))</f>
        <v>25</v>
      </c>
      <c r="I603" s="275">
        <f>IF(ISBLANK('BudCom Expense worksheet'!J650),"",('BudCom Expense worksheet'!J650))</f>
        <v>0</v>
      </c>
      <c r="J603" s="273">
        <f>IF(ISBLANK('BudCom Expense worksheet'!K650),"",('BudCom Expense worksheet'!K650))</f>
        <v>25</v>
      </c>
      <c r="K603" s="273">
        <f>IF(ISBLANK('BudCom Expense worksheet'!L650),"",('BudCom Expense worksheet'!L650))</f>
        <v>25</v>
      </c>
      <c r="L603" s="273">
        <f>IF(ISBLANK('BudCom Expense worksheet'!M650),"",('BudCom Expense worksheet'!M650))</f>
        <v>0</v>
      </c>
      <c r="M603" s="273">
        <f>IF(ISBLANK('BudCom Expense worksheet'!N650),"",('BudCom Expense worksheet'!N650))</f>
        <v>25</v>
      </c>
      <c r="N603" s="254">
        <f>IF(ISBLANK('BudCom Expense worksheet'!O650),"",('BudCom Expense worksheet'!O650))</f>
        <v>44166</v>
      </c>
      <c r="O603" s="273">
        <f>IF(ISBLANK('BudCom Expense worksheet'!P650),"",('BudCom Expense worksheet'!P650))</f>
        <v>0</v>
      </c>
      <c r="P603" s="273">
        <f>IF(ISBLANK('BudCom Expense worksheet'!Q650),"",('BudCom Expense worksheet'!Q650))</f>
        <v>25</v>
      </c>
    </row>
    <row r="604" spans="1:16" hidden="1" x14ac:dyDescent="0.25">
      <c r="A604" s="249"/>
      <c r="B604" s="249"/>
      <c r="C604" s="281" t="s">
        <v>1093</v>
      </c>
      <c r="D604" s="249"/>
      <c r="E604" s="283">
        <f>IF(ISBLANK('BudCom Expense worksheet'!F651),"",('BudCom Expense worksheet'!F651))</f>
        <v>0</v>
      </c>
      <c r="F604" s="284">
        <f>IF(ISBLANK('BudCom Expense worksheet'!G651),"",('BudCom Expense worksheet'!G651))</f>
        <v>0</v>
      </c>
      <c r="G604" s="273">
        <f>IF(ISBLANK('BudCom Expense worksheet'!H651),"",('BudCom Expense worksheet'!H651))</f>
        <v>50</v>
      </c>
      <c r="H604" s="274">
        <f>IF(ISBLANK('BudCom Expense worksheet'!I651),"",('BudCom Expense worksheet'!I651))</f>
        <v>50</v>
      </c>
      <c r="I604" s="275">
        <f>IF(ISBLANK('BudCom Expense worksheet'!J651),"",('BudCom Expense worksheet'!J651))</f>
        <v>0</v>
      </c>
      <c r="J604" s="273">
        <f>IF(ISBLANK('BudCom Expense worksheet'!K651),"",('BudCom Expense worksheet'!K651))</f>
        <v>50</v>
      </c>
      <c r="K604" s="273">
        <f>IF(ISBLANK('BudCom Expense worksheet'!L651),"",('BudCom Expense worksheet'!L651))</f>
        <v>50</v>
      </c>
      <c r="L604" s="273">
        <f>IF(ISBLANK('BudCom Expense worksheet'!M651),"",('BudCom Expense worksheet'!M651))</f>
        <v>0</v>
      </c>
      <c r="M604" s="273">
        <f>IF(ISBLANK('BudCom Expense worksheet'!N651),"",('BudCom Expense worksheet'!N651))</f>
        <v>50</v>
      </c>
      <c r="N604" s="254">
        <f>IF(ISBLANK('BudCom Expense worksheet'!O651),"",('BudCom Expense worksheet'!O651))</f>
        <v>44166</v>
      </c>
      <c r="O604" s="273">
        <f>IF(ISBLANK('BudCom Expense worksheet'!P651),"",('BudCom Expense worksheet'!P651))</f>
        <v>0</v>
      </c>
      <c r="P604" s="273">
        <f>IF(ISBLANK('BudCom Expense worksheet'!Q651),"",('BudCom Expense worksheet'!Q651))</f>
        <v>50</v>
      </c>
    </row>
    <row r="605" spans="1:16" hidden="1" x14ac:dyDescent="0.25">
      <c r="A605" s="249"/>
      <c r="B605" s="249"/>
      <c r="C605" s="281" t="s">
        <v>1094</v>
      </c>
      <c r="D605" s="249"/>
      <c r="E605" s="283">
        <f>IF(ISBLANK('BudCom Expense worksheet'!F652),"",('BudCom Expense worksheet'!F652))</f>
        <v>2704.11</v>
      </c>
      <c r="F605" s="284">
        <f>IF(ISBLANK('BudCom Expense worksheet'!G652),"",('BudCom Expense worksheet'!G652))</f>
        <v>3214.88</v>
      </c>
      <c r="G605" s="273">
        <f>IF(ISBLANK('BudCom Expense worksheet'!H652),"",('BudCom Expense worksheet'!H652))</f>
        <v>3000</v>
      </c>
      <c r="H605" s="274">
        <f>IF(ISBLANK('BudCom Expense worksheet'!I652),"",('BudCom Expense worksheet'!I652))</f>
        <v>-214.88000000000011</v>
      </c>
      <c r="I605" s="275">
        <f>IF(ISBLANK('BudCom Expense worksheet'!J652),"",('BudCom Expense worksheet'!J652))</f>
        <v>1.0716266666666667</v>
      </c>
      <c r="J605" s="273">
        <f>IF(ISBLANK('BudCom Expense worksheet'!K652),"",('BudCom Expense worksheet'!K652))</f>
        <v>3000</v>
      </c>
      <c r="K605" s="273">
        <f>IF(ISBLANK('BudCom Expense worksheet'!L652),"",('BudCom Expense worksheet'!L652))</f>
        <v>3000</v>
      </c>
      <c r="L605" s="273">
        <f>IF(ISBLANK('BudCom Expense worksheet'!M652),"",('BudCom Expense worksheet'!M652))</f>
        <v>0</v>
      </c>
      <c r="M605" s="273">
        <f>IF(ISBLANK('BudCom Expense worksheet'!N652),"",('BudCom Expense worksheet'!N652))</f>
        <v>3000</v>
      </c>
      <c r="N605" s="254">
        <f>IF(ISBLANK('BudCom Expense worksheet'!O652),"",('BudCom Expense worksheet'!O652))</f>
        <v>44166</v>
      </c>
      <c r="O605" s="273">
        <f>IF(ISBLANK('BudCom Expense worksheet'!P652),"",('BudCom Expense worksheet'!P652))</f>
        <v>0</v>
      </c>
      <c r="P605" s="273">
        <f>IF(ISBLANK('BudCom Expense worksheet'!Q652),"",('BudCom Expense worksheet'!Q652))</f>
        <v>3000</v>
      </c>
    </row>
    <row r="606" spans="1:16" hidden="1" x14ac:dyDescent="0.25">
      <c r="A606" s="249"/>
      <c r="B606" s="249"/>
      <c r="C606" s="281" t="s">
        <v>1095</v>
      </c>
      <c r="D606" s="249"/>
      <c r="E606" s="283" t="str">
        <f>IF(ISBLANK('BudCom Expense worksheet'!F653),"",('BudCom Expense worksheet'!F653))</f>
        <v/>
      </c>
      <c r="F606" s="284">
        <f>IF(ISBLANK('BudCom Expense worksheet'!G653),"",('BudCom Expense worksheet'!G653))</f>
        <v>0</v>
      </c>
      <c r="G606" s="273">
        <f>IF(ISBLANK('BudCom Expense worksheet'!H653),"",('BudCom Expense worksheet'!H653))</f>
        <v>0</v>
      </c>
      <c r="H606" s="274">
        <f>IF(ISBLANK('BudCom Expense worksheet'!I653),"",('BudCom Expense worksheet'!I653))</f>
        <v>0</v>
      </c>
      <c r="I606" s="275" t="str">
        <f>IF(ISBLANK('BudCom Expense worksheet'!J653),"",('BudCom Expense worksheet'!J653))</f>
        <v>---</v>
      </c>
      <c r="J606" s="273">
        <f>IF(ISBLANK('BudCom Expense worksheet'!K653),"",('BudCom Expense worksheet'!K653))</f>
        <v>0</v>
      </c>
      <c r="K606" s="273">
        <f>IF(ISBLANK('BudCom Expense worksheet'!L653),"",('BudCom Expense worksheet'!L653))</f>
        <v>0</v>
      </c>
      <c r="L606" s="273">
        <f>IF(ISBLANK('BudCom Expense worksheet'!M653),"",('BudCom Expense worksheet'!M653))</f>
        <v>0</v>
      </c>
      <c r="M606" s="273">
        <f>IF(ISBLANK('BudCom Expense worksheet'!N653),"",('BudCom Expense worksheet'!N653))</f>
        <v>0</v>
      </c>
      <c r="N606" s="254">
        <f>IF(ISBLANK('BudCom Expense worksheet'!O653),"",('BudCom Expense worksheet'!O653))</f>
        <v>44166</v>
      </c>
      <c r="O606" s="273">
        <f>IF(ISBLANK('BudCom Expense worksheet'!P653),"",('BudCom Expense worksheet'!P653))</f>
        <v>0</v>
      </c>
      <c r="P606" s="273">
        <f>IF(ISBLANK('BudCom Expense worksheet'!Q653),"",('BudCom Expense worksheet'!Q653))</f>
        <v>0</v>
      </c>
    </row>
    <row r="607" spans="1:16" hidden="1" x14ac:dyDescent="0.25">
      <c r="A607" s="249"/>
      <c r="B607" s="249"/>
      <c r="C607" s="281" t="s">
        <v>1096</v>
      </c>
      <c r="D607" s="249"/>
      <c r="E607" s="283">
        <f>IF(ISBLANK('BudCom Expense worksheet'!F654),"",('BudCom Expense worksheet'!F654))</f>
        <v>0</v>
      </c>
      <c r="F607" s="284">
        <f>IF(ISBLANK('BudCom Expense worksheet'!G654),"",('BudCom Expense worksheet'!G654))</f>
        <v>0</v>
      </c>
      <c r="G607" s="273">
        <f>IF(ISBLANK('BudCom Expense worksheet'!H654),"",('BudCom Expense worksheet'!H654))</f>
        <v>100</v>
      </c>
      <c r="H607" s="274">
        <f>IF(ISBLANK('BudCom Expense worksheet'!I654),"",('BudCom Expense worksheet'!I654))</f>
        <v>100</v>
      </c>
      <c r="I607" s="275">
        <f>IF(ISBLANK('BudCom Expense worksheet'!J654),"",('BudCom Expense worksheet'!J654))</f>
        <v>0</v>
      </c>
      <c r="J607" s="273">
        <f>IF(ISBLANK('BudCom Expense worksheet'!K654),"",('BudCom Expense worksheet'!K654))</f>
        <v>100</v>
      </c>
      <c r="K607" s="273">
        <f>IF(ISBLANK('BudCom Expense worksheet'!L654),"",('BudCom Expense worksheet'!L654))</f>
        <v>100</v>
      </c>
      <c r="L607" s="273">
        <f>IF(ISBLANK('BudCom Expense worksheet'!M654),"",('BudCom Expense worksheet'!M654))</f>
        <v>0</v>
      </c>
      <c r="M607" s="273">
        <f>IF(ISBLANK('BudCom Expense worksheet'!N654),"",('BudCom Expense worksheet'!N654))</f>
        <v>100</v>
      </c>
      <c r="N607" s="254">
        <f>IF(ISBLANK('BudCom Expense worksheet'!O654),"",('BudCom Expense worksheet'!O654))</f>
        <v>44166</v>
      </c>
      <c r="O607" s="273">
        <f>IF(ISBLANK('BudCom Expense worksheet'!P654),"",('BudCom Expense worksheet'!P654))</f>
        <v>0</v>
      </c>
      <c r="P607" s="273">
        <f>IF(ISBLANK('BudCom Expense worksheet'!Q654),"",('BudCom Expense worksheet'!Q654))</f>
        <v>100</v>
      </c>
    </row>
    <row r="608" spans="1:16" hidden="1" x14ac:dyDescent="0.25">
      <c r="A608" s="249"/>
      <c r="B608" s="249"/>
      <c r="C608" s="281" t="s">
        <v>1214</v>
      </c>
      <c r="D608" s="249"/>
      <c r="E608" s="283">
        <f>IF(ISBLANK('BudCom Expense worksheet'!F655),"",('BudCom Expense worksheet'!F655))</f>
        <v>259.2</v>
      </c>
      <c r="F608" s="284">
        <f>IF(ISBLANK('BudCom Expense worksheet'!G655),"",('BudCom Expense worksheet'!G655))</f>
        <v>0</v>
      </c>
      <c r="G608" s="273">
        <f>IF(ISBLANK('BudCom Expense worksheet'!H655),"",('BudCom Expense worksheet'!H655))</f>
        <v>110</v>
      </c>
      <c r="H608" s="274">
        <f>IF(ISBLANK('BudCom Expense worksheet'!I655),"",('BudCom Expense worksheet'!I655))</f>
        <v>110</v>
      </c>
      <c r="I608" s="275">
        <f>IF(ISBLANK('BudCom Expense worksheet'!J655),"",('BudCom Expense worksheet'!J655))</f>
        <v>0</v>
      </c>
      <c r="J608" s="273">
        <f>IF(ISBLANK('BudCom Expense worksheet'!K655),"",('BudCom Expense worksheet'!K655))</f>
        <v>110</v>
      </c>
      <c r="K608" s="273">
        <f>IF(ISBLANK('BudCom Expense worksheet'!L655),"",('BudCom Expense worksheet'!L655))</f>
        <v>110</v>
      </c>
      <c r="L608" s="273">
        <f>IF(ISBLANK('BudCom Expense worksheet'!M655),"",('BudCom Expense worksheet'!M655))</f>
        <v>0</v>
      </c>
      <c r="M608" s="273">
        <f>IF(ISBLANK('BudCom Expense worksheet'!N655),"",('BudCom Expense worksheet'!N655))</f>
        <v>110</v>
      </c>
      <c r="N608" s="254">
        <f>IF(ISBLANK('BudCom Expense worksheet'!O655),"",('BudCom Expense worksheet'!O655))</f>
        <v>44166</v>
      </c>
      <c r="O608" s="273">
        <f>IF(ISBLANK('BudCom Expense worksheet'!P655),"",('BudCom Expense worksheet'!P655))</f>
        <v>0</v>
      </c>
      <c r="P608" s="273">
        <f>IF(ISBLANK('BudCom Expense worksheet'!Q655),"",('BudCom Expense worksheet'!Q655))</f>
        <v>110</v>
      </c>
    </row>
    <row r="609" spans="1:16" hidden="1" x14ac:dyDescent="0.25">
      <c r="A609" s="249"/>
      <c r="B609" s="249"/>
      <c r="C609" s="281" t="s">
        <v>1097</v>
      </c>
      <c r="D609" s="249"/>
      <c r="E609" s="301" t="str">
        <f>IF(ISBLANK('BudCom Expense worksheet'!F656),"",('BudCom Expense worksheet'!F656))</f>
        <v/>
      </c>
      <c r="F609" s="302">
        <f>IF(ISBLANK('BudCom Expense worksheet'!G656),"",('BudCom Expense worksheet'!G656))</f>
        <v>0</v>
      </c>
      <c r="G609" s="273">
        <f>IF(ISBLANK('BudCom Expense worksheet'!H656),"",('BudCom Expense worksheet'!H656))</f>
        <v>0</v>
      </c>
      <c r="H609" s="287">
        <f>IF(ISBLANK('BudCom Expense worksheet'!I656),"",('BudCom Expense worksheet'!I656))</f>
        <v>0</v>
      </c>
      <c r="I609" s="288" t="str">
        <f>IF(ISBLANK('BudCom Expense worksheet'!J656),"",('BudCom Expense worksheet'!J656))</f>
        <v>---</v>
      </c>
      <c r="J609" s="273">
        <f>IF(ISBLANK('BudCom Expense worksheet'!K656),"",('BudCom Expense worksheet'!K656))</f>
        <v>0</v>
      </c>
      <c r="K609" s="273">
        <f>IF(ISBLANK('BudCom Expense worksheet'!L656),"",('BudCom Expense worksheet'!L656))</f>
        <v>0</v>
      </c>
      <c r="L609" s="273">
        <f>IF(ISBLANK('BudCom Expense worksheet'!M656),"",('BudCom Expense worksheet'!M656))</f>
        <v>0</v>
      </c>
      <c r="M609" s="273">
        <f>IF(ISBLANK('BudCom Expense worksheet'!N656),"",('BudCom Expense worksheet'!N656))</f>
        <v>0</v>
      </c>
      <c r="N609" s="254">
        <f>IF(ISBLANK('BudCom Expense worksheet'!O656),"",('BudCom Expense worksheet'!O656))</f>
        <v>44166</v>
      </c>
      <c r="O609" s="273">
        <f>IF(ISBLANK('BudCom Expense worksheet'!P656),"",('BudCom Expense worksheet'!P656))</f>
        <v>0</v>
      </c>
      <c r="P609" s="273">
        <f>IF(ISBLANK('BudCom Expense worksheet'!Q656),"",('BudCom Expense worksheet'!Q656))</f>
        <v>0</v>
      </c>
    </row>
    <row r="610" spans="1:16" hidden="1" x14ac:dyDescent="0.25">
      <c r="A610" s="249"/>
      <c r="B610" s="249" t="s">
        <v>1098</v>
      </c>
      <c r="C610" s="249"/>
      <c r="D610" s="249"/>
      <c r="E610" s="263">
        <f>IF(ISBLANK('BudCom Expense worksheet'!F657),"",('BudCom Expense worksheet'!F657))</f>
        <v>3990.31</v>
      </c>
      <c r="F610" s="264">
        <f>IF(ISBLANK('BudCom Expense worksheet'!G657),"",('BudCom Expense worksheet'!G657))</f>
        <v>3305.6800000000003</v>
      </c>
      <c r="G610" s="265">
        <f>IF(ISBLANK('BudCom Expense worksheet'!H657),"",('BudCom Expense worksheet'!H657))</f>
        <v>4555</v>
      </c>
      <c r="H610" s="266">
        <f>IF(ISBLANK('BudCom Expense worksheet'!I657),"",('BudCom Expense worksheet'!I657))</f>
        <v>1249.3199999999997</v>
      </c>
      <c r="I610" s="267">
        <f>IF(ISBLANK('BudCom Expense worksheet'!J657),"",('BudCom Expense worksheet'!J657))</f>
        <v>0.72572557628979151</v>
      </c>
      <c r="J610" s="273">
        <f>IF(ISBLANK('BudCom Expense worksheet'!K657),"",('BudCom Expense worksheet'!K657))</f>
        <v>4555</v>
      </c>
      <c r="K610" s="273">
        <f>IF(ISBLANK('BudCom Expense worksheet'!L657),"",('BudCom Expense worksheet'!L657))</f>
        <v>4555</v>
      </c>
      <c r="L610" s="273">
        <f>IF(ISBLANK('BudCom Expense worksheet'!M657),"",('BudCom Expense worksheet'!M657))</f>
        <v>0</v>
      </c>
      <c r="M610" s="273">
        <f>IF(ISBLANK('BudCom Expense worksheet'!N657),"",('BudCom Expense worksheet'!N657))</f>
        <v>4555</v>
      </c>
      <c r="N610" s="254">
        <f>IF(ISBLANK('BudCom Expense worksheet'!O657),"",('BudCom Expense worksheet'!O657))</f>
        <v>44166</v>
      </c>
      <c r="O610" s="273">
        <f>IF(ISBLANK('BudCom Expense worksheet'!P657),"",('BudCom Expense worksheet'!P657))</f>
        <v>0</v>
      </c>
      <c r="P610" s="273">
        <f>IF(ISBLANK('BudCom Expense worksheet'!Q657),"",('BudCom Expense worksheet'!Q657))</f>
        <v>4555</v>
      </c>
    </row>
    <row r="611" spans="1:16" hidden="1" x14ac:dyDescent="0.25">
      <c r="A611" s="249"/>
      <c r="B611" s="249" t="s">
        <v>1225</v>
      </c>
      <c r="C611" s="249"/>
      <c r="D611" s="249"/>
      <c r="E611" s="278" t="str">
        <f>IF(ISBLANK('BudCom Expense worksheet'!F658),"",('BudCom Expense worksheet'!F658))</f>
        <v/>
      </c>
      <c r="F611" s="279" t="str">
        <f>IF(ISBLANK('BudCom Expense worksheet'!G658),"",('BudCom Expense worksheet'!G658))</f>
        <v/>
      </c>
      <c r="G611" s="273" t="str">
        <f>IF(ISBLANK('BudCom Expense worksheet'!H658),"",('BudCom Expense worksheet'!H658))</f>
        <v/>
      </c>
      <c r="H611" s="274" t="str">
        <f>IF(ISBLANK('BudCom Expense worksheet'!I658),"",('BudCom Expense worksheet'!I658))</f>
        <v/>
      </c>
      <c r="I611" s="275" t="str">
        <f>IF(ISBLANK('BudCom Expense worksheet'!J658),"",('BudCom Expense worksheet'!J658))</f>
        <v/>
      </c>
      <c r="J611" s="273" t="str">
        <f>IF(ISBLANK('BudCom Expense worksheet'!K658),"",('BudCom Expense worksheet'!K658))</f>
        <v/>
      </c>
      <c r="K611" s="273" t="str">
        <f>IF(ISBLANK('BudCom Expense worksheet'!L658),"",('BudCom Expense worksheet'!L658))</f>
        <v/>
      </c>
      <c r="L611" s="273" t="str">
        <f>IF(ISBLANK('BudCom Expense worksheet'!M658),"",('BudCom Expense worksheet'!M658))</f>
        <v/>
      </c>
      <c r="M611" s="273" t="str">
        <f>IF(ISBLANK('BudCom Expense worksheet'!N658),"",('BudCom Expense worksheet'!N658))</f>
        <v/>
      </c>
      <c r="N611" s="254">
        <f>IF(ISBLANK('BudCom Expense worksheet'!O658),"",('BudCom Expense worksheet'!O658))</f>
        <v>44166</v>
      </c>
      <c r="O611" s="273" t="str">
        <f>IF(ISBLANK('BudCom Expense worksheet'!P658),"",('BudCom Expense worksheet'!P658))</f>
        <v/>
      </c>
      <c r="P611" s="273" t="str">
        <f>IF(ISBLANK('BudCom Expense worksheet'!Q658),"",('BudCom Expense worksheet'!Q658))</f>
        <v/>
      </c>
    </row>
    <row r="612" spans="1:16" hidden="1" x14ac:dyDescent="0.25">
      <c r="A612" s="249"/>
      <c r="B612" s="249"/>
      <c r="C612" s="281" t="s">
        <v>1226</v>
      </c>
      <c r="D612" s="249"/>
      <c r="E612" s="301">
        <f>IF(ISBLANK('BudCom Expense worksheet'!F659),"",('BudCom Expense worksheet'!F659))</f>
        <v>15641</v>
      </c>
      <c r="F612" s="302">
        <f>IF(ISBLANK('BudCom Expense worksheet'!G659),"",('BudCom Expense worksheet'!G659))</f>
        <v>5835</v>
      </c>
      <c r="G612" s="291">
        <f>IF(ISBLANK('BudCom Expense worksheet'!H659),"",('BudCom Expense worksheet'!H659))</f>
        <v>15000</v>
      </c>
      <c r="H612" s="274">
        <f>IF(ISBLANK('BudCom Expense worksheet'!I659),"",('BudCom Expense worksheet'!I659))</f>
        <v>9165</v>
      </c>
      <c r="I612" s="275">
        <f>IF(ISBLANK('BudCom Expense worksheet'!J659),"",('BudCom Expense worksheet'!J659))</f>
        <v>0.38900000000000001</v>
      </c>
      <c r="J612" s="291">
        <f>IF(ISBLANK('BudCom Expense worksheet'!K659),"",('BudCom Expense worksheet'!K659))</f>
        <v>15000</v>
      </c>
      <c r="K612" s="291">
        <f>IF(ISBLANK('BudCom Expense worksheet'!L659),"",('BudCom Expense worksheet'!L659))</f>
        <v>15000</v>
      </c>
      <c r="L612" s="291">
        <f>IF(ISBLANK('BudCom Expense worksheet'!M659),"",('BudCom Expense worksheet'!M659))</f>
        <v>0</v>
      </c>
      <c r="M612" s="291">
        <f>IF(ISBLANK('BudCom Expense worksheet'!N659),"",('BudCom Expense worksheet'!N659))</f>
        <v>15000</v>
      </c>
      <c r="N612" s="254">
        <f>IF(ISBLANK('BudCom Expense worksheet'!O659),"",('BudCom Expense worksheet'!O659))</f>
        <v>44166</v>
      </c>
      <c r="O612" s="291" t="str">
        <f>IF(ISBLANK('BudCom Expense worksheet'!P659),"",('BudCom Expense worksheet'!P659))</f>
        <v/>
      </c>
      <c r="P612" s="291">
        <f>IF(ISBLANK('BudCom Expense worksheet'!Q659),"",('BudCom Expense worksheet'!Q659))</f>
        <v>15000</v>
      </c>
    </row>
    <row r="613" spans="1:16" ht="13.5" hidden="1" thickBot="1" x14ac:dyDescent="0.3">
      <c r="A613" s="249"/>
      <c r="B613" s="249" t="s">
        <v>1227</v>
      </c>
      <c r="C613" s="249"/>
      <c r="D613" s="249"/>
      <c r="E613" s="271">
        <f>IF(ISBLANK('BudCom Expense worksheet'!F660),"",('BudCom Expense worksheet'!F660))</f>
        <v>15641</v>
      </c>
      <c r="F613" s="272">
        <f>IF(ISBLANK('BudCom Expense worksheet'!G660),"",('BudCom Expense worksheet'!G660))</f>
        <v>5835</v>
      </c>
      <c r="G613" s="273">
        <f>IF(ISBLANK('BudCom Expense worksheet'!H660),"",('BudCom Expense worksheet'!H660))</f>
        <v>15000</v>
      </c>
      <c r="H613" s="292">
        <f>IF(ISBLANK('BudCom Expense worksheet'!I660),"",('BudCom Expense worksheet'!I660))</f>
        <v>9165</v>
      </c>
      <c r="I613" s="293">
        <f>IF(ISBLANK('BudCom Expense worksheet'!J660),"",('BudCom Expense worksheet'!J660))</f>
        <v>0.38900000000000001</v>
      </c>
      <c r="J613" s="273">
        <f>IF(ISBLANK('BudCom Expense worksheet'!K660),"",('BudCom Expense worksheet'!K660))</f>
        <v>15000</v>
      </c>
      <c r="K613" s="273">
        <f>IF(ISBLANK('BudCom Expense worksheet'!L660),"",('BudCom Expense worksheet'!L660))</f>
        <v>15000</v>
      </c>
      <c r="L613" s="291">
        <f>IF(ISBLANK('BudCom Expense worksheet'!M660),"",('BudCom Expense worksheet'!M660))</f>
        <v>0</v>
      </c>
      <c r="M613" s="273">
        <f>IF(ISBLANK('BudCom Expense worksheet'!N660),"",('BudCom Expense worksheet'!N660))</f>
        <v>15000</v>
      </c>
      <c r="N613" s="254">
        <f>IF(ISBLANK('BudCom Expense worksheet'!O660),"",('BudCom Expense worksheet'!O660))</f>
        <v>44166</v>
      </c>
      <c r="O613" s="273">
        <f>IF(ISBLANK('BudCom Expense worksheet'!P660),"",('BudCom Expense worksheet'!P660))</f>
        <v>0</v>
      </c>
      <c r="P613" s="273">
        <f>IF(ISBLANK('BudCom Expense worksheet'!Q660),"",('BudCom Expense worksheet'!Q660))</f>
        <v>15000</v>
      </c>
    </row>
    <row r="614" spans="1:16" ht="14.25" thickTop="1" thickBot="1" x14ac:dyDescent="0.3">
      <c r="A614" s="249" t="s">
        <v>1109</v>
      </c>
      <c r="B614" s="249"/>
      <c r="C614" s="249"/>
      <c r="D614" s="249"/>
      <c r="E614" s="295">
        <f>IF(ISBLANK('BudCom Expense worksheet'!F661),"",('BudCom Expense worksheet'!F661))</f>
        <v>19631.310000000001</v>
      </c>
      <c r="F614" s="296">
        <f>IF(ISBLANK('BudCom Expense worksheet'!G661),"",('BudCom Expense worksheet'!G661))</f>
        <v>9140.68</v>
      </c>
      <c r="G614" s="297">
        <f>IF(ISBLANK('BudCom Expense worksheet'!H661),"",('BudCom Expense worksheet'!H661))</f>
        <v>19555</v>
      </c>
      <c r="H614" s="274">
        <f>IF(ISBLANK('BudCom Expense worksheet'!I661),"",('BudCom Expense worksheet'!I661))</f>
        <v>10414.32</v>
      </c>
      <c r="I614" s="275">
        <f>IF(ISBLANK('BudCom Expense worksheet'!J661),"",('BudCom Expense worksheet'!J661))</f>
        <v>0.46743441575044747</v>
      </c>
      <c r="J614" s="297">
        <f>IF(ISBLANK('BudCom Expense worksheet'!K661),"",('BudCom Expense worksheet'!K661))</f>
        <v>19555</v>
      </c>
      <c r="K614" s="297">
        <f>IF(ISBLANK('BudCom Expense worksheet'!L661),"",('BudCom Expense worksheet'!L661))</f>
        <v>19555</v>
      </c>
      <c r="L614" s="297">
        <f>IF(ISBLANK('BudCom Expense worksheet'!M661),"",('BudCom Expense worksheet'!M661))</f>
        <v>0</v>
      </c>
      <c r="M614" s="297">
        <f>IF(ISBLANK('BudCom Expense worksheet'!N661),"",('BudCom Expense worksheet'!N661))</f>
        <v>19555</v>
      </c>
      <c r="N614" s="254">
        <f>IF(ISBLANK('BudCom Expense worksheet'!O661),"",('BudCom Expense worksheet'!O661))</f>
        <v>44166</v>
      </c>
      <c r="O614" s="339">
        <f>IF(ISBLANK('BudCom Expense worksheet'!P661),"",('BudCom Expense worksheet'!P661))</f>
        <v>0</v>
      </c>
      <c r="P614" s="297">
        <f>IF(ISBLANK('BudCom Expense worksheet'!Q661),"",('BudCom Expense worksheet'!Q661))</f>
        <v>19555</v>
      </c>
    </row>
    <row r="615" spans="1:16" hidden="1" x14ac:dyDescent="0.25">
      <c r="A615" s="249"/>
      <c r="B615" s="249"/>
      <c r="C615" s="249"/>
      <c r="D615" s="249"/>
      <c r="E615" s="278" t="str">
        <f>IF(ISBLANK('BudCom Expense worksheet'!F662),"",('BudCom Expense worksheet'!F662))</f>
        <v/>
      </c>
      <c r="F615" s="279" t="str">
        <f>IF(ISBLANK('BudCom Expense worksheet'!G662),"",('BudCom Expense worksheet'!G662))</f>
        <v/>
      </c>
      <c r="G615" s="273" t="str">
        <f>IF(ISBLANK('BudCom Expense worksheet'!H662),"",('BudCom Expense worksheet'!H662))</f>
        <v/>
      </c>
      <c r="H615" s="274" t="str">
        <f>IF(ISBLANK('BudCom Expense worksheet'!I662),"",('BudCom Expense worksheet'!I662))</f>
        <v/>
      </c>
      <c r="I615" s="275" t="str">
        <f>IF(ISBLANK('BudCom Expense worksheet'!J662),"",('BudCom Expense worksheet'!J662))</f>
        <v/>
      </c>
      <c r="J615" s="273" t="str">
        <f>IF(ISBLANK('BudCom Expense worksheet'!K662),"",('BudCom Expense worksheet'!K662))</f>
        <v/>
      </c>
      <c r="K615" s="273" t="str">
        <f>IF(ISBLANK('BudCom Expense worksheet'!L662),"",('BudCom Expense worksheet'!L662))</f>
        <v/>
      </c>
      <c r="L615" s="273" t="str">
        <f>IF(ISBLANK('BudCom Expense worksheet'!M662),"",('BudCom Expense worksheet'!M662))</f>
        <v/>
      </c>
      <c r="M615" s="273" t="str">
        <f>IF(ISBLANK('BudCom Expense worksheet'!N662),"",('BudCom Expense worksheet'!N662))</f>
        <v/>
      </c>
      <c r="N615" s="254" t="str">
        <f>IF(ISBLANK('BudCom Expense worksheet'!O662),"",('BudCom Expense worksheet'!O662))</f>
        <v/>
      </c>
      <c r="O615" s="273" t="str">
        <f>IF(ISBLANK('BudCom Expense worksheet'!P662),"",('BudCom Expense worksheet'!P662))</f>
        <v/>
      </c>
      <c r="P615" s="273" t="str">
        <f>IF(ISBLANK('BudCom Expense worksheet'!Q662),"",('BudCom Expense worksheet'!Q662))</f>
        <v/>
      </c>
    </row>
    <row r="616" spans="1:16" hidden="1" x14ac:dyDescent="0.25">
      <c r="A616" s="249" t="s">
        <v>1199</v>
      </c>
      <c r="B616" s="249"/>
      <c r="C616" s="249"/>
      <c r="D616" s="249"/>
      <c r="E616" s="278" t="str">
        <f>IF(ISBLANK('BudCom Expense worksheet'!F663),"",('BudCom Expense worksheet'!F663))</f>
        <v/>
      </c>
      <c r="F616" s="279" t="str">
        <f>IF(ISBLANK('BudCom Expense worksheet'!G663),"",('BudCom Expense worksheet'!G663))</f>
        <v/>
      </c>
      <c r="G616" s="273" t="str">
        <f>IF(ISBLANK('BudCom Expense worksheet'!H663),"",('BudCom Expense worksheet'!H663))</f>
        <v/>
      </c>
      <c r="H616" s="274" t="str">
        <f>IF(ISBLANK('BudCom Expense worksheet'!I663),"",('BudCom Expense worksheet'!I663))</f>
        <v/>
      </c>
      <c r="I616" s="275" t="str">
        <f>IF(ISBLANK('BudCom Expense worksheet'!J663),"",('BudCom Expense worksheet'!J663))</f>
        <v/>
      </c>
      <c r="J616" s="273" t="str">
        <f>IF(ISBLANK('BudCom Expense worksheet'!K663),"",('BudCom Expense worksheet'!K663))</f>
        <v/>
      </c>
      <c r="K616" s="273" t="str">
        <f>IF(ISBLANK('BudCom Expense worksheet'!L663),"",('BudCom Expense worksheet'!L663))</f>
        <v/>
      </c>
      <c r="L616" s="273" t="str">
        <f>IF(ISBLANK('BudCom Expense worksheet'!M663),"",('BudCom Expense worksheet'!M663))</f>
        <v/>
      </c>
      <c r="M616" s="273" t="str">
        <f>IF(ISBLANK('BudCom Expense worksheet'!N663),"",('BudCom Expense worksheet'!N663))</f>
        <v/>
      </c>
      <c r="N616" s="254">
        <f>IF(ISBLANK('BudCom Expense worksheet'!O663),"",('BudCom Expense worksheet'!O663))</f>
        <v>44180</v>
      </c>
      <c r="O616" s="273" t="str">
        <f>IF(ISBLANK('BudCom Expense worksheet'!P663),"",('BudCom Expense worksheet'!P663))</f>
        <v/>
      </c>
      <c r="P616" s="273" t="str">
        <f>IF(ISBLANK('BudCom Expense worksheet'!Q663),"",('BudCom Expense worksheet'!Q663))</f>
        <v/>
      </c>
    </row>
    <row r="617" spans="1:16" hidden="1" x14ac:dyDescent="0.25">
      <c r="A617" s="249"/>
      <c r="B617" s="249" t="s">
        <v>1099</v>
      </c>
      <c r="C617" s="249"/>
      <c r="D617" s="249"/>
      <c r="E617" s="278" t="str">
        <f>IF(ISBLANK('BudCom Expense worksheet'!F664),"",('BudCom Expense worksheet'!F664))</f>
        <v/>
      </c>
      <c r="F617" s="279" t="str">
        <f>IF(ISBLANK('BudCom Expense worksheet'!G664),"",('BudCom Expense worksheet'!G664))</f>
        <v/>
      </c>
      <c r="G617" s="273" t="str">
        <f>IF(ISBLANK('BudCom Expense worksheet'!H664),"",('BudCom Expense worksheet'!H664))</f>
        <v/>
      </c>
      <c r="H617" s="274" t="str">
        <f>IF(ISBLANK('BudCom Expense worksheet'!I664),"",('BudCom Expense worksheet'!I664))</f>
        <v/>
      </c>
      <c r="I617" s="275" t="str">
        <f>IF(ISBLANK('BudCom Expense worksheet'!J664),"",('BudCom Expense worksheet'!J664))</f>
        <v/>
      </c>
      <c r="J617" s="273" t="str">
        <f>IF(ISBLANK('BudCom Expense worksheet'!K664),"",('BudCom Expense worksheet'!K664))</f>
        <v/>
      </c>
      <c r="K617" s="273" t="str">
        <f>IF(ISBLANK('BudCom Expense worksheet'!L664),"",('BudCom Expense worksheet'!L664))</f>
        <v/>
      </c>
      <c r="L617" s="273" t="str">
        <f>IF(ISBLANK('BudCom Expense worksheet'!M664),"",('BudCom Expense worksheet'!M664))</f>
        <v/>
      </c>
      <c r="M617" s="273" t="str">
        <f>IF(ISBLANK('BudCom Expense worksheet'!N664),"",('BudCom Expense worksheet'!N664))</f>
        <v/>
      </c>
      <c r="N617" s="254">
        <f>IF(ISBLANK('BudCom Expense worksheet'!O664),"",('BudCom Expense worksheet'!O664))</f>
        <v>44180</v>
      </c>
      <c r="O617" s="273" t="str">
        <f>IF(ISBLANK('BudCom Expense worksheet'!P664),"",('BudCom Expense worksheet'!P664))</f>
        <v/>
      </c>
      <c r="P617" s="273" t="str">
        <f>IF(ISBLANK('BudCom Expense worksheet'!Q664),"",('BudCom Expense worksheet'!Q664))</f>
        <v/>
      </c>
    </row>
    <row r="618" spans="1:16" hidden="1" x14ac:dyDescent="0.25">
      <c r="A618" s="249"/>
      <c r="B618" s="249"/>
      <c r="C618" s="281" t="s">
        <v>1100</v>
      </c>
      <c r="D618" s="249"/>
      <c r="E618" s="278" t="str">
        <f>IF(ISBLANK('BudCom Expense worksheet'!F665),"",('BudCom Expense worksheet'!F665))</f>
        <v/>
      </c>
      <c r="F618" s="279">
        <f>IF(ISBLANK('BudCom Expense worksheet'!G665),"",('BudCom Expense worksheet'!G665))</f>
        <v>0</v>
      </c>
      <c r="G618" s="273">
        <f>IF(ISBLANK('BudCom Expense worksheet'!H665),"",('BudCom Expense worksheet'!H665))</f>
        <v>0</v>
      </c>
      <c r="H618" s="274">
        <f>IF(ISBLANK('BudCom Expense worksheet'!I665),"",('BudCom Expense worksheet'!I665))</f>
        <v>0</v>
      </c>
      <c r="I618" s="275" t="str">
        <f>IF(ISBLANK('BudCom Expense worksheet'!J665),"",('BudCom Expense worksheet'!J665))</f>
        <v>---</v>
      </c>
      <c r="J618" s="273">
        <f>IF(ISBLANK('BudCom Expense worksheet'!K665),"",('BudCom Expense worksheet'!K665))</f>
        <v>0</v>
      </c>
      <c r="K618" s="273">
        <f>IF(ISBLANK('BudCom Expense worksheet'!L665),"",('BudCom Expense worksheet'!L665))</f>
        <v>0</v>
      </c>
      <c r="L618" s="273">
        <f>IF(ISBLANK('BudCom Expense worksheet'!M665),"",('BudCom Expense worksheet'!M665))</f>
        <v>0</v>
      </c>
      <c r="M618" s="273">
        <f>IF(ISBLANK('BudCom Expense worksheet'!N665),"",('BudCom Expense worksheet'!N665))</f>
        <v>0</v>
      </c>
      <c r="N618" s="254">
        <f>IF(ISBLANK('BudCom Expense worksheet'!O665),"",('BudCom Expense worksheet'!O665))</f>
        <v>44180</v>
      </c>
      <c r="O618" s="273">
        <f>IF(ISBLANK('BudCom Expense worksheet'!P665),"",('BudCom Expense worksheet'!P665))</f>
        <v>0</v>
      </c>
      <c r="P618" s="273">
        <f>IF(ISBLANK('BudCom Expense worksheet'!Q665),"",('BudCom Expense worksheet'!Q665))</f>
        <v>0</v>
      </c>
    </row>
    <row r="619" spans="1:16" hidden="1" x14ac:dyDescent="0.25">
      <c r="A619" s="249"/>
      <c r="B619" s="249"/>
      <c r="C619" s="281" t="s">
        <v>1101</v>
      </c>
      <c r="D619" s="249"/>
      <c r="E619" s="278">
        <f>IF(ISBLANK('BudCom Expense worksheet'!F666),"",('BudCom Expense worksheet'!F666))</f>
        <v>0</v>
      </c>
      <c r="F619" s="279">
        <f>IF(ISBLANK('BudCom Expense worksheet'!G666),"",('BudCom Expense worksheet'!G666))</f>
        <v>0</v>
      </c>
      <c r="G619" s="273">
        <f>IF(ISBLANK('BudCom Expense worksheet'!H666),"",('BudCom Expense worksheet'!H666))</f>
        <v>60</v>
      </c>
      <c r="H619" s="274">
        <f>IF(ISBLANK('BudCom Expense worksheet'!I666),"",('BudCom Expense worksheet'!I666))</f>
        <v>60</v>
      </c>
      <c r="I619" s="275">
        <f>IF(ISBLANK('BudCom Expense worksheet'!J666),"",('BudCom Expense worksheet'!J666))</f>
        <v>0</v>
      </c>
      <c r="J619" s="273">
        <f>IF(ISBLANK('BudCom Expense worksheet'!K666),"",('BudCom Expense worksheet'!K666))</f>
        <v>60</v>
      </c>
      <c r="K619" s="273">
        <f>IF(ISBLANK('BudCom Expense worksheet'!L666),"",('BudCom Expense worksheet'!L666))</f>
        <v>60</v>
      </c>
      <c r="L619" s="273">
        <f>IF(ISBLANK('BudCom Expense worksheet'!M666),"",('BudCom Expense worksheet'!M666))</f>
        <v>0</v>
      </c>
      <c r="M619" s="273">
        <f>IF(ISBLANK('BudCom Expense worksheet'!N666),"",('BudCom Expense worksheet'!N666))</f>
        <v>60</v>
      </c>
      <c r="N619" s="254">
        <f>IF(ISBLANK('BudCom Expense worksheet'!O666),"",('BudCom Expense worksheet'!O666))</f>
        <v>44180</v>
      </c>
      <c r="O619" s="273">
        <f>IF(ISBLANK('BudCom Expense worksheet'!P666),"",('BudCom Expense worksheet'!P666))</f>
        <v>0</v>
      </c>
      <c r="P619" s="273">
        <f>IF(ISBLANK('BudCom Expense worksheet'!Q666),"",('BudCom Expense worksheet'!Q666))</f>
        <v>60</v>
      </c>
    </row>
    <row r="620" spans="1:16" hidden="1" x14ac:dyDescent="0.25">
      <c r="A620" s="249"/>
      <c r="B620" s="249"/>
      <c r="C620" s="281" t="s">
        <v>1102</v>
      </c>
      <c r="D620" s="249"/>
      <c r="E620" s="278" t="str">
        <f>IF(ISBLANK('BudCom Expense worksheet'!F667),"",('BudCom Expense worksheet'!F667))</f>
        <v/>
      </c>
      <c r="F620" s="279">
        <f>IF(ISBLANK('BudCom Expense worksheet'!G667),"",('BudCom Expense worksheet'!G667))</f>
        <v>0</v>
      </c>
      <c r="G620" s="273">
        <f>IF(ISBLANK('BudCom Expense worksheet'!H667),"",('BudCom Expense worksheet'!H667))</f>
        <v>0</v>
      </c>
      <c r="H620" s="274">
        <f>IF(ISBLANK('BudCom Expense worksheet'!I667),"",('BudCom Expense worksheet'!I667))</f>
        <v>0</v>
      </c>
      <c r="I620" s="275" t="str">
        <f>IF(ISBLANK('BudCom Expense worksheet'!J667),"",('BudCom Expense worksheet'!J667))</f>
        <v>---</v>
      </c>
      <c r="J620" s="273">
        <f>IF(ISBLANK('BudCom Expense worksheet'!K667),"",('BudCom Expense worksheet'!K667))</f>
        <v>0</v>
      </c>
      <c r="K620" s="273">
        <f>IF(ISBLANK('BudCom Expense worksheet'!L667),"",('BudCom Expense worksheet'!L667))</f>
        <v>0</v>
      </c>
      <c r="L620" s="273">
        <f>IF(ISBLANK('BudCom Expense worksheet'!M667),"",('BudCom Expense worksheet'!M667))</f>
        <v>0</v>
      </c>
      <c r="M620" s="273">
        <f>IF(ISBLANK('BudCom Expense worksheet'!N667),"",('BudCom Expense worksheet'!N667))</f>
        <v>0</v>
      </c>
      <c r="N620" s="254">
        <f>IF(ISBLANK('BudCom Expense worksheet'!O667),"",('BudCom Expense worksheet'!O667))</f>
        <v>44180</v>
      </c>
      <c r="O620" s="273">
        <f>IF(ISBLANK('BudCom Expense worksheet'!P667),"",('BudCom Expense worksheet'!P667))</f>
        <v>0</v>
      </c>
      <c r="P620" s="273">
        <f>IF(ISBLANK('BudCom Expense worksheet'!Q667),"",('BudCom Expense worksheet'!Q667))</f>
        <v>0</v>
      </c>
    </row>
    <row r="621" spans="1:16" hidden="1" x14ac:dyDescent="0.25">
      <c r="A621" s="249"/>
      <c r="B621" s="249"/>
      <c r="C621" s="281" t="s">
        <v>1103</v>
      </c>
      <c r="D621" s="249"/>
      <c r="E621" s="278" t="str">
        <f>IF(ISBLANK('BudCom Expense worksheet'!F668),"",('BudCom Expense worksheet'!F668))</f>
        <v/>
      </c>
      <c r="F621" s="279">
        <f>IF(ISBLANK('BudCom Expense worksheet'!G668),"",('BudCom Expense worksheet'!G668))</f>
        <v>0</v>
      </c>
      <c r="G621" s="273">
        <f>IF(ISBLANK('BudCom Expense worksheet'!H668),"",('BudCom Expense worksheet'!H668))</f>
        <v>0</v>
      </c>
      <c r="H621" s="274">
        <f>IF(ISBLANK('BudCom Expense worksheet'!I668),"",('BudCom Expense worksheet'!I668))</f>
        <v>0</v>
      </c>
      <c r="I621" s="275" t="str">
        <f>IF(ISBLANK('BudCom Expense worksheet'!J668),"",('BudCom Expense worksheet'!J668))</f>
        <v>---</v>
      </c>
      <c r="J621" s="273">
        <f>IF(ISBLANK('BudCom Expense worksheet'!K668),"",('BudCom Expense worksheet'!K668))</f>
        <v>0</v>
      </c>
      <c r="K621" s="273">
        <f>IF(ISBLANK('BudCom Expense worksheet'!L668),"",('BudCom Expense worksheet'!L668))</f>
        <v>0</v>
      </c>
      <c r="L621" s="273">
        <f>IF(ISBLANK('BudCom Expense worksheet'!M668),"",('BudCom Expense worksheet'!M668))</f>
        <v>0</v>
      </c>
      <c r="M621" s="273">
        <f>IF(ISBLANK('BudCom Expense worksheet'!N668),"",('BudCom Expense worksheet'!N668))</f>
        <v>0</v>
      </c>
      <c r="N621" s="254">
        <f>IF(ISBLANK('BudCom Expense worksheet'!O668),"",('BudCom Expense worksheet'!O668))</f>
        <v>44180</v>
      </c>
      <c r="O621" s="273">
        <f>IF(ISBLANK('BudCom Expense worksheet'!P668),"",('BudCom Expense worksheet'!P668))</f>
        <v>0</v>
      </c>
      <c r="P621" s="273">
        <f>IF(ISBLANK('BudCom Expense worksheet'!Q668),"",('BudCom Expense worksheet'!Q668))</f>
        <v>0</v>
      </c>
    </row>
    <row r="622" spans="1:16" hidden="1" x14ac:dyDescent="0.25">
      <c r="A622" s="249"/>
      <c r="B622" s="249"/>
      <c r="C622" s="281" t="s">
        <v>1104</v>
      </c>
      <c r="D622" s="249"/>
      <c r="E622" s="278" t="str">
        <f>IF(ISBLANK('BudCom Expense worksheet'!F669),"",('BudCom Expense worksheet'!F669))</f>
        <v/>
      </c>
      <c r="F622" s="279">
        <f>IF(ISBLANK('BudCom Expense worksheet'!G669),"",('BudCom Expense worksheet'!G669))</f>
        <v>0</v>
      </c>
      <c r="G622" s="273">
        <f>IF(ISBLANK('BudCom Expense worksheet'!H669),"",('BudCom Expense worksheet'!H669))</f>
        <v>0</v>
      </c>
      <c r="H622" s="274">
        <f>IF(ISBLANK('BudCom Expense worksheet'!I669),"",('BudCom Expense worksheet'!I669))</f>
        <v>0</v>
      </c>
      <c r="I622" s="275" t="str">
        <f>IF(ISBLANK('BudCom Expense worksheet'!J669),"",('BudCom Expense worksheet'!J669))</f>
        <v>---</v>
      </c>
      <c r="J622" s="273">
        <f>IF(ISBLANK('BudCom Expense worksheet'!K669),"",('BudCom Expense worksheet'!K669))</f>
        <v>0</v>
      </c>
      <c r="K622" s="273">
        <f>IF(ISBLANK('BudCom Expense worksheet'!L669),"",('BudCom Expense worksheet'!L669))</f>
        <v>0</v>
      </c>
      <c r="L622" s="273">
        <f>IF(ISBLANK('BudCom Expense worksheet'!M669),"",('BudCom Expense worksheet'!M669))</f>
        <v>0</v>
      </c>
      <c r="M622" s="273">
        <f>IF(ISBLANK('BudCom Expense worksheet'!N669),"",('BudCom Expense worksheet'!N669))</f>
        <v>0</v>
      </c>
      <c r="N622" s="254">
        <f>IF(ISBLANK('BudCom Expense worksheet'!O669),"",('BudCom Expense worksheet'!O669))</f>
        <v>44180</v>
      </c>
      <c r="O622" s="273">
        <f>IF(ISBLANK('BudCom Expense worksheet'!P669),"",('BudCom Expense worksheet'!P669))</f>
        <v>0</v>
      </c>
      <c r="P622" s="273">
        <f>IF(ISBLANK('BudCom Expense worksheet'!Q669),"",('BudCom Expense worksheet'!Q669))</f>
        <v>0</v>
      </c>
    </row>
    <row r="623" spans="1:16" hidden="1" x14ac:dyDescent="0.25">
      <c r="A623" s="249"/>
      <c r="B623" s="249"/>
      <c r="C623" s="281" t="s">
        <v>1105</v>
      </c>
      <c r="D623" s="249"/>
      <c r="E623" s="278">
        <f>IF(ISBLANK('BudCom Expense worksheet'!F670),"",('BudCom Expense worksheet'!F670))</f>
        <v>0</v>
      </c>
      <c r="F623" s="279">
        <f>IF(ISBLANK('BudCom Expense worksheet'!G670),"",('BudCom Expense worksheet'!G670))</f>
        <v>0</v>
      </c>
      <c r="G623" s="273">
        <f>IF(ISBLANK('BudCom Expense worksheet'!H670),"",('BudCom Expense worksheet'!H670))</f>
        <v>750</v>
      </c>
      <c r="H623" s="274">
        <f>IF(ISBLANK('BudCom Expense worksheet'!I670),"",('BudCom Expense worksheet'!I670))</f>
        <v>750</v>
      </c>
      <c r="I623" s="275">
        <f>IF(ISBLANK('BudCom Expense worksheet'!J670),"",('BudCom Expense worksheet'!J670))</f>
        <v>0</v>
      </c>
      <c r="J623" s="273">
        <f>IF(ISBLANK('BudCom Expense worksheet'!K670),"",('BudCom Expense worksheet'!K670))</f>
        <v>750</v>
      </c>
      <c r="K623" s="273">
        <f>IF(ISBLANK('BudCom Expense worksheet'!L670),"",('BudCom Expense worksheet'!L670))</f>
        <v>750</v>
      </c>
      <c r="L623" s="273">
        <f>IF(ISBLANK('BudCom Expense worksheet'!M670),"",('BudCom Expense worksheet'!M670))</f>
        <v>0</v>
      </c>
      <c r="M623" s="273">
        <f>IF(ISBLANK('BudCom Expense worksheet'!N670),"",('BudCom Expense worksheet'!N670))</f>
        <v>750</v>
      </c>
      <c r="N623" s="254">
        <f>IF(ISBLANK('BudCom Expense worksheet'!O670),"",('BudCom Expense worksheet'!O670))</f>
        <v>44180</v>
      </c>
      <c r="O623" s="273">
        <f>IF(ISBLANK('BudCom Expense worksheet'!P670),"",('BudCom Expense worksheet'!P670))</f>
        <v>0</v>
      </c>
      <c r="P623" s="273">
        <f>IF(ISBLANK('BudCom Expense worksheet'!Q670),"",('BudCom Expense worksheet'!Q670))</f>
        <v>750</v>
      </c>
    </row>
    <row r="624" spans="1:16" hidden="1" x14ac:dyDescent="0.25">
      <c r="A624" s="249"/>
      <c r="B624" s="249"/>
      <c r="C624" s="281" t="s">
        <v>1106</v>
      </c>
      <c r="D624" s="249"/>
      <c r="E624" s="278" t="str">
        <f>IF(ISBLANK('BudCom Expense worksheet'!F671),"",('BudCom Expense worksheet'!F671))</f>
        <v/>
      </c>
      <c r="F624" s="279">
        <f>IF(ISBLANK('BudCom Expense worksheet'!G671),"",('BudCom Expense worksheet'!G671))</f>
        <v>0</v>
      </c>
      <c r="G624" s="273">
        <f>IF(ISBLANK('BudCom Expense worksheet'!H671),"",('BudCom Expense worksheet'!H671))</f>
        <v>0</v>
      </c>
      <c r="H624" s="274">
        <f>IF(ISBLANK('BudCom Expense worksheet'!I671),"",('BudCom Expense worksheet'!I671))</f>
        <v>0</v>
      </c>
      <c r="I624" s="275" t="str">
        <f>IF(ISBLANK('BudCom Expense worksheet'!J671),"",('BudCom Expense worksheet'!J671))</f>
        <v>---</v>
      </c>
      <c r="J624" s="273">
        <f>IF(ISBLANK('BudCom Expense worksheet'!K671),"",('BudCom Expense worksheet'!K671))</f>
        <v>0</v>
      </c>
      <c r="K624" s="273">
        <f>IF(ISBLANK('BudCom Expense worksheet'!L671),"",('BudCom Expense worksheet'!L671))</f>
        <v>0</v>
      </c>
      <c r="L624" s="273">
        <f>IF(ISBLANK('BudCom Expense worksheet'!M671),"",('BudCom Expense worksheet'!M671))</f>
        <v>0</v>
      </c>
      <c r="M624" s="273">
        <f>IF(ISBLANK('BudCom Expense worksheet'!N671),"",('BudCom Expense worksheet'!N671))</f>
        <v>0</v>
      </c>
      <c r="N624" s="254">
        <f>IF(ISBLANK('BudCom Expense worksheet'!O671),"",('BudCom Expense worksheet'!O671))</f>
        <v>44180</v>
      </c>
      <c r="O624" s="273">
        <f>IF(ISBLANK('BudCom Expense worksheet'!P671),"",('BudCom Expense worksheet'!P671))</f>
        <v>0</v>
      </c>
      <c r="P624" s="273">
        <f>IF(ISBLANK('BudCom Expense worksheet'!Q671),"",('BudCom Expense worksheet'!Q671))</f>
        <v>0</v>
      </c>
    </row>
    <row r="625" spans="1:16" hidden="1" x14ac:dyDescent="0.25">
      <c r="A625" s="249"/>
      <c r="B625" s="249"/>
      <c r="C625" s="281" t="s">
        <v>1107</v>
      </c>
      <c r="D625" s="249"/>
      <c r="E625" s="301">
        <f>IF(ISBLANK('BudCom Expense worksheet'!F672),"",('BudCom Expense worksheet'!F672))</f>
        <v>0</v>
      </c>
      <c r="F625" s="302">
        <f>IF(ISBLANK('BudCom Expense worksheet'!G672),"",('BudCom Expense worksheet'!G672))</f>
        <v>1110</v>
      </c>
      <c r="G625" s="273">
        <f>IF(ISBLANK('BudCom Expense worksheet'!H672),"",('BudCom Expense worksheet'!H672))</f>
        <v>300</v>
      </c>
      <c r="H625" s="274">
        <f>IF(ISBLANK('BudCom Expense worksheet'!I672),"",('BudCom Expense worksheet'!I672))</f>
        <v>-810</v>
      </c>
      <c r="I625" s="275">
        <f>IF(ISBLANK('BudCom Expense worksheet'!J672),"",('BudCom Expense worksheet'!J672))</f>
        <v>3.7</v>
      </c>
      <c r="J625" s="273">
        <f>IF(ISBLANK('BudCom Expense worksheet'!K672),"",('BudCom Expense worksheet'!K672))</f>
        <v>3500</v>
      </c>
      <c r="K625" s="273">
        <f>IF(ISBLANK('BudCom Expense worksheet'!L672),"",('BudCom Expense worksheet'!L672))</f>
        <v>3500</v>
      </c>
      <c r="L625" s="273">
        <f>IF(ISBLANK('BudCom Expense worksheet'!M672),"",('BudCom Expense worksheet'!M672))</f>
        <v>0</v>
      </c>
      <c r="M625" s="273">
        <f>IF(ISBLANK('BudCom Expense worksheet'!N672),"",('BudCom Expense worksheet'!N672))</f>
        <v>3500</v>
      </c>
      <c r="N625" s="254">
        <f>IF(ISBLANK('BudCom Expense worksheet'!O672),"",('BudCom Expense worksheet'!O672))</f>
        <v>44180</v>
      </c>
      <c r="O625" s="273">
        <f>IF(ISBLANK('BudCom Expense worksheet'!P672),"",('BudCom Expense worksheet'!P672))</f>
        <v>0</v>
      </c>
      <c r="P625" s="273">
        <f>IF(ISBLANK('BudCom Expense worksheet'!Q672),"",('BudCom Expense worksheet'!Q672))</f>
        <v>300</v>
      </c>
    </row>
    <row r="626" spans="1:16" ht="13.5" hidden="1" thickBot="1" x14ac:dyDescent="0.3">
      <c r="A626" s="249"/>
      <c r="B626" s="249" t="s">
        <v>1108</v>
      </c>
      <c r="C626" s="249"/>
      <c r="D626" s="249"/>
      <c r="E626" s="307">
        <f>IF(ISBLANK('BudCom Expense worksheet'!F673),"",('BudCom Expense worksheet'!F673))</f>
        <v>0</v>
      </c>
      <c r="F626" s="309">
        <f>IF(ISBLANK('BudCom Expense worksheet'!G673),"",('BudCom Expense worksheet'!G673))</f>
        <v>1110</v>
      </c>
      <c r="G626" s="309">
        <f>IF(ISBLANK('BudCom Expense worksheet'!H673),"",('BudCom Expense worksheet'!H673))</f>
        <v>1110</v>
      </c>
      <c r="H626" s="292">
        <f>IF(ISBLANK('BudCom Expense worksheet'!I673),"",('BudCom Expense worksheet'!I673))</f>
        <v>0</v>
      </c>
      <c r="I626" s="293">
        <f>IF(ISBLANK('BudCom Expense worksheet'!J673),"",('BudCom Expense worksheet'!J673))</f>
        <v>1</v>
      </c>
      <c r="J626" s="319">
        <f>IF(ISBLANK('BudCom Expense worksheet'!K673),"",('BudCom Expense worksheet'!K673))</f>
        <v>4310</v>
      </c>
      <c r="K626" s="319">
        <f>IF(ISBLANK('BudCom Expense worksheet'!L673),"",('BudCom Expense worksheet'!L673))</f>
        <v>4310</v>
      </c>
      <c r="L626" s="319">
        <f>IF(ISBLANK('BudCom Expense worksheet'!M673),"",('BudCom Expense worksheet'!M673))</f>
        <v>0</v>
      </c>
      <c r="M626" s="319">
        <f>IF(ISBLANK('BudCom Expense worksheet'!N673),"",('BudCom Expense worksheet'!N673))</f>
        <v>4310</v>
      </c>
      <c r="N626" s="254">
        <f>IF(ISBLANK('BudCom Expense worksheet'!O673),"",('BudCom Expense worksheet'!O673))</f>
        <v>44180</v>
      </c>
      <c r="O626" s="319">
        <f>IF(ISBLANK('BudCom Expense worksheet'!P673),"",('BudCom Expense worksheet'!P673))</f>
        <v>0</v>
      </c>
      <c r="P626" s="319">
        <f>IF(ISBLANK('BudCom Expense worksheet'!Q673),"",('BudCom Expense worksheet'!Q673))</f>
        <v>1110</v>
      </c>
    </row>
    <row r="627" spans="1:16" ht="14.25" thickTop="1" thickBot="1" x14ac:dyDescent="0.3">
      <c r="A627" s="249" t="s">
        <v>1200</v>
      </c>
      <c r="B627" s="249"/>
      <c r="C627" s="249"/>
      <c r="D627" s="249"/>
      <c r="E627" s="295">
        <f>IF(ISBLANK('BudCom Expense worksheet'!F674),"",('BudCom Expense worksheet'!F674))</f>
        <v>0</v>
      </c>
      <c r="F627" s="297">
        <f>IF(ISBLANK('BudCom Expense worksheet'!G674),"",('BudCom Expense worksheet'!G674))</f>
        <v>1110</v>
      </c>
      <c r="G627" s="297">
        <f>IF(ISBLANK('BudCom Expense worksheet'!H674),"",('BudCom Expense worksheet'!H674))</f>
        <v>1110</v>
      </c>
      <c r="H627" s="274">
        <f>IF(ISBLANK('BudCom Expense worksheet'!I674),"",('BudCom Expense worksheet'!I674))</f>
        <v>0</v>
      </c>
      <c r="I627" s="275">
        <f>IF(ISBLANK('BudCom Expense worksheet'!J674),"",('BudCom Expense worksheet'!J674))</f>
        <v>1</v>
      </c>
      <c r="J627" s="297">
        <f>IF(ISBLANK('BudCom Expense worksheet'!K674),"",('BudCom Expense worksheet'!K674))</f>
        <v>4310</v>
      </c>
      <c r="K627" s="297">
        <f>IF(ISBLANK('BudCom Expense worksheet'!L674),"",('BudCom Expense worksheet'!L674))</f>
        <v>4310</v>
      </c>
      <c r="L627" s="297">
        <f>IF(ISBLANK('BudCom Expense worksheet'!M674),"",('BudCom Expense worksheet'!M674))</f>
        <v>0</v>
      </c>
      <c r="M627" s="297">
        <f>IF(ISBLANK('BudCom Expense worksheet'!N674),"",('BudCom Expense worksheet'!N674))</f>
        <v>4310</v>
      </c>
      <c r="N627" s="254">
        <f>IF(ISBLANK('BudCom Expense worksheet'!O674),"",('BudCom Expense worksheet'!O674))</f>
        <v>44180</v>
      </c>
      <c r="O627" s="297">
        <f>IF(ISBLANK('BudCom Expense worksheet'!P674),"",('BudCom Expense worksheet'!P674))</f>
        <v>0</v>
      </c>
      <c r="P627" s="297">
        <f>IF(ISBLANK('BudCom Expense worksheet'!Q674),"",('BudCom Expense worksheet'!Q674))</f>
        <v>1110</v>
      </c>
    </row>
    <row r="628" spans="1:16" hidden="1" x14ac:dyDescent="0.25">
      <c r="A628" s="249"/>
      <c r="B628" s="249"/>
      <c r="C628" s="249"/>
      <c r="D628" s="249"/>
      <c r="E628" s="278" t="str">
        <f>IF(ISBLANK('BudCom Expense worksheet'!F675),"",('BudCom Expense worksheet'!F675))</f>
        <v/>
      </c>
      <c r="F628" s="279" t="str">
        <f>IF(ISBLANK('BudCom Expense worksheet'!G675),"",('BudCom Expense worksheet'!G675))</f>
        <v/>
      </c>
      <c r="G628" s="273" t="str">
        <f>IF(ISBLANK('BudCom Expense worksheet'!H675),"",('BudCom Expense worksheet'!H675))</f>
        <v/>
      </c>
      <c r="H628" s="274" t="str">
        <f>IF(ISBLANK('BudCom Expense worksheet'!I675),"",('BudCom Expense worksheet'!I675))</f>
        <v/>
      </c>
      <c r="I628" s="275" t="str">
        <f>IF(ISBLANK('BudCom Expense worksheet'!J675),"",('BudCom Expense worksheet'!J675))</f>
        <v/>
      </c>
      <c r="J628" s="273" t="str">
        <f>IF(ISBLANK('BudCom Expense worksheet'!K675),"",('BudCom Expense worksheet'!K675))</f>
        <v/>
      </c>
      <c r="K628" s="273" t="str">
        <f>IF(ISBLANK('BudCom Expense worksheet'!L675),"",('BudCom Expense worksheet'!L675))</f>
        <v/>
      </c>
      <c r="L628" s="273" t="str">
        <f>IF(ISBLANK('BudCom Expense worksheet'!M675),"",('BudCom Expense worksheet'!M675))</f>
        <v/>
      </c>
      <c r="M628" s="273" t="str">
        <f>IF(ISBLANK('BudCom Expense worksheet'!N675),"",('BudCom Expense worksheet'!N675))</f>
        <v/>
      </c>
      <c r="N628" s="254" t="str">
        <f>IF(ISBLANK('BudCom Expense worksheet'!O675),"",('BudCom Expense worksheet'!O675))</f>
        <v/>
      </c>
      <c r="O628" s="273" t="str">
        <f>IF(ISBLANK('BudCom Expense worksheet'!P675),"",('BudCom Expense worksheet'!P675))</f>
        <v/>
      </c>
      <c r="P628" s="273" t="str">
        <f>IF(ISBLANK('BudCom Expense worksheet'!Q675),"",('BudCom Expense worksheet'!Q675))</f>
        <v/>
      </c>
    </row>
    <row r="629" spans="1:16" hidden="1" x14ac:dyDescent="0.25">
      <c r="A629" s="249" t="s">
        <v>1110</v>
      </c>
      <c r="B629" s="249"/>
      <c r="C629" s="249"/>
      <c r="D629" s="249"/>
      <c r="E629" s="278" t="str">
        <f>IF(ISBLANK('BudCom Expense worksheet'!F676),"",('BudCom Expense worksheet'!F676))</f>
        <v/>
      </c>
      <c r="F629" s="279" t="str">
        <f>IF(ISBLANK('BudCom Expense worksheet'!G676),"",('BudCom Expense worksheet'!G676))</f>
        <v/>
      </c>
      <c r="G629" s="273" t="str">
        <f>IF(ISBLANK('BudCom Expense worksheet'!H676),"",('BudCom Expense worksheet'!H676))</f>
        <v/>
      </c>
      <c r="H629" s="274" t="str">
        <f>IF(ISBLANK('BudCom Expense worksheet'!I676),"",('BudCom Expense worksheet'!I676))</f>
        <v/>
      </c>
      <c r="I629" s="275" t="str">
        <f>IF(ISBLANK('BudCom Expense worksheet'!J676),"",('BudCom Expense worksheet'!J676))</f>
        <v/>
      </c>
      <c r="J629" s="273" t="str">
        <f>IF(ISBLANK('BudCom Expense worksheet'!K676),"",('BudCom Expense worksheet'!K676))</f>
        <v/>
      </c>
      <c r="K629" s="273" t="str">
        <f>IF(ISBLANK('BudCom Expense worksheet'!L676),"",('BudCom Expense worksheet'!L676))</f>
        <v/>
      </c>
      <c r="L629" s="273" t="str">
        <f>IF(ISBLANK('BudCom Expense worksheet'!M676),"",('BudCom Expense worksheet'!M676))</f>
        <v/>
      </c>
      <c r="M629" s="273" t="str">
        <f>IF(ISBLANK('BudCom Expense worksheet'!N676),"",('BudCom Expense worksheet'!N676))</f>
        <v/>
      </c>
      <c r="N629" s="254">
        <f>IF(ISBLANK('BudCom Expense worksheet'!O676),"",('BudCom Expense worksheet'!O676))</f>
        <v>44117</v>
      </c>
      <c r="O629" s="273" t="str">
        <f>IF(ISBLANK('BudCom Expense worksheet'!P676),"",('BudCom Expense worksheet'!P676))</f>
        <v/>
      </c>
      <c r="P629" s="273" t="str">
        <f>IF(ISBLANK('BudCom Expense worksheet'!Q676),"",('BudCom Expense worksheet'!Q676))</f>
        <v/>
      </c>
    </row>
    <row r="630" spans="1:16" hidden="1" x14ac:dyDescent="0.25">
      <c r="A630" s="249"/>
      <c r="B630" s="249" t="s">
        <v>1111</v>
      </c>
      <c r="C630" s="249"/>
      <c r="D630" s="249"/>
      <c r="E630" s="278" t="str">
        <f>IF(ISBLANK('BudCom Expense worksheet'!F677),"",('BudCom Expense worksheet'!F677))</f>
        <v/>
      </c>
      <c r="F630" s="279" t="str">
        <f>IF(ISBLANK('BudCom Expense worksheet'!G677),"",('BudCom Expense worksheet'!G677))</f>
        <v/>
      </c>
      <c r="G630" s="273" t="str">
        <f>IF(ISBLANK('BudCom Expense worksheet'!H677),"",('BudCom Expense worksheet'!H677))</f>
        <v/>
      </c>
      <c r="H630" s="274" t="str">
        <f>IF(ISBLANK('BudCom Expense worksheet'!I677),"",('BudCom Expense worksheet'!I677))</f>
        <v/>
      </c>
      <c r="I630" s="275" t="str">
        <f>IF(ISBLANK('BudCom Expense worksheet'!J677),"",('BudCom Expense worksheet'!J677))</f>
        <v/>
      </c>
      <c r="J630" s="273" t="str">
        <f>IF(ISBLANK('BudCom Expense worksheet'!K677),"",('BudCom Expense worksheet'!K677))</f>
        <v/>
      </c>
      <c r="K630" s="273" t="str">
        <f>IF(ISBLANK('BudCom Expense worksheet'!L677),"",('BudCom Expense worksheet'!L677))</f>
        <v/>
      </c>
      <c r="L630" s="273" t="str">
        <f>IF(ISBLANK('BudCom Expense worksheet'!M677),"",('BudCom Expense worksheet'!M677))</f>
        <v/>
      </c>
      <c r="M630" s="273" t="str">
        <f>IF(ISBLANK('BudCom Expense worksheet'!N677),"",('BudCom Expense worksheet'!N677))</f>
        <v/>
      </c>
      <c r="N630" s="254">
        <f>IF(ISBLANK('BudCom Expense worksheet'!O677),"",('BudCom Expense worksheet'!O677))</f>
        <v>44117</v>
      </c>
      <c r="O630" s="273" t="str">
        <f>IF(ISBLANK('BudCom Expense worksheet'!P677),"",('BudCom Expense worksheet'!P677))</f>
        <v/>
      </c>
      <c r="P630" s="273" t="str">
        <f>IF(ISBLANK('BudCom Expense worksheet'!Q677),"",('BudCom Expense worksheet'!Q677))</f>
        <v/>
      </c>
    </row>
    <row r="631" spans="1:16" hidden="1" x14ac:dyDescent="0.25">
      <c r="A631" s="249"/>
      <c r="B631" s="249"/>
      <c r="C631" s="281" t="s">
        <v>1112</v>
      </c>
      <c r="D631" s="249"/>
      <c r="E631" s="289" t="str">
        <f>IF(ISBLANK('BudCom Expense worksheet'!F678),"",('BudCom Expense worksheet'!F678))</f>
        <v/>
      </c>
      <c r="F631" s="290">
        <f>IF(ISBLANK('BudCom Expense worksheet'!G678),"",('BudCom Expense worksheet'!G678))</f>
        <v>0</v>
      </c>
      <c r="G631" s="291">
        <f>IF(ISBLANK('BudCom Expense worksheet'!H678),"",('BudCom Expense worksheet'!H678))</f>
        <v>0</v>
      </c>
      <c r="H631" s="287">
        <f>IF(ISBLANK('BudCom Expense worksheet'!I678),"",('BudCom Expense worksheet'!I678))</f>
        <v>0</v>
      </c>
      <c r="I631" s="288" t="str">
        <f>IF(ISBLANK('BudCom Expense worksheet'!J678),"",('BudCom Expense worksheet'!J678))</f>
        <v>---</v>
      </c>
      <c r="J631" s="273">
        <f>IF(ISBLANK('BudCom Expense worksheet'!K678),"",('BudCom Expense worksheet'!K678))</f>
        <v>0</v>
      </c>
      <c r="K631" s="273">
        <f>IF(ISBLANK('BudCom Expense worksheet'!L678),"",('BudCom Expense worksheet'!L678))</f>
        <v>0</v>
      </c>
      <c r="L631" s="273">
        <f>IF(ISBLANK('BudCom Expense worksheet'!M678),"",('BudCom Expense worksheet'!M678))</f>
        <v>0</v>
      </c>
      <c r="M631" s="273">
        <f>IF(ISBLANK('BudCom Expense worksheet'!N678),"",('BudCom Expense worksheet'!N678))</f>
        <v>0</v>
      </c>
      <c r="N631" s="254">
        <f>IF(ISBLANK('BudCom Expense worksheet'!O678),"",('BudCom Expense worksheet'!O678))</f>
        <v>44117</v>
      </c>
      <c r="O631" s="273">
        <f>IF(ISBLANK('BudCom Expense worksheet'!P678),"",('BudCom Expense worksheet'!P678))</f>
        <v>0</v>
      </c>
      <c r="P631" s="273">
        <f>IF(ISBLANK('BudCom Expense worksheet'!Q678),"",('BudCom Expense worksheet'!Q678))</f>
        <v>0</v>
      </c>
    </row>
    <row r="632" spans="1:16" hidden="1" x14ac:dyDescent="0.25">
      <c r="A632" s="249"/>
      <c r="B632" s="249" t="s">
        <v>1113</v>
      </c>
      <c r="C632" s="249"/>
      <c r="D632" s="249"/>
      <c r="E632" s="305" t="str">
        <f>IF(ISBLANK('BudCom Expense worksheet'!F679),"",('BudCom Expense worksheet'!F679))</f>
        <v/>
      </c>
      <c r="F632" s="340" t="str">
        <f>IF(ISBLANK('BudCom Expense worksheet'!G679),"",('BudCom Expense worksheet'!G679))</f>
        <v/>
      </c>
      <c r="G632" s="265">
        <f>IF(ISBLANK('BudCom Expense worksheet'!H679),"",('BudCom Expense worksheet'!H679))</f>
        <v>0</v>
      </c>
      <c r="H632" s="266">
        <f>IF(ISBLANK('BudCom Expense worksheet'!I679),"",('BudCom Expense worksheet'!I679))</f>
        <v>0</v>
      </c>
      <c r="I632" s="267" t="str">
        <f>IF(ISBLANK('BudCom Expense worksheet'!J679),"",('BudCom Expense worksheet'!J679))</f>
        <v>---</v>
      </c>
      <c r="J632" s="273" t="str">
        <f>IF(ISBLANK('BudCom Expense worksheet'!K679),"",('BudCom Expense worksheet'!K679))</f>
        <v/>
      </c>
      <c r="K632" s="273" t="str">
        <f>IF(ISBLANK('BudCom Expense worksheet'!L679),"",('BudCom Expense worksheet'!L679))</f>
        <v/>
      </c>
      <c r="L632" s="273">
        <f>IF(ISBLANK('BudCom Expense worksheet'!M679),"",('BudCom Expense worksheet'!M679))</f>
        <v>0</v>
      </c>
      <c r="M632" s="273" t="str">
        <f>IF(ISBLANK('BudCom Expense worksheet'!N679),"",('BudCom Expense worksheet'!N679))</f>
        <v/>
      </c>
      <c r="N632" s="254">
        <f>IF(ISBLANK('BudCom Expense worksheet'!O679),"",('BudCom Expense worksheet'!O679))</f>
        <v>44117</v>
      </c>
      <c r="O632" s="273">
        <f>IF(ISBLANK('BudCom Expense worksheet'!P679),"",('BudCom Expense worksheet'!P679))</f>
        <v>0</v>
      </c>
      <c r="P632" s="273" t="str">
        <f>IF(ISBLANK('BudCom Expense worksheet'!Q679),"",('BudCom Expense worksheet'!Q679))</f>
        <v/>
      </c>
    </row>
    <row r="633" spans="1:16" hidden="1" x14ac:dyDescent="0.25">
      <c r="A633" s="249"/>
      <c r="B633" s="249" t="s">
        <v>1114</v>
      </c>
      <c r="C633" s="249"/>
      <c r="D633" s="249"/>
      <c r="E633" s="278" t="str">
        <f>IF(ISBLANK('BudCom Expense worksheet'!F680),"",('BudCom Expense worksheet'!F680))</f>
        <v/>
      </c>
      <c r="F633" s="279" t="str">
        <f>IF(ISBLANK('BudCom Expense worksheet'!G680),"",('BudCom Expense worksheet'!G680))</f>
        <v/>
      </c>
      <c r="G633" s="273" t="str">
        <f>IF(ISBLANK('BudCom Expense worksheet'!H680),"",('BudCom Expense worksheet'!H680))</f>
        <v/>
      </c>
      <c r="H633" s="274" t="str">
        <f>IF(ISBLANK('BudCom Expense worksheet'!I680),"",('BudCom Expense worksheet'!I680))</f>
        <v/>
      </c>
      <c r="I633" s="275" t="str">
        <f>IF(ISBLANK('BudCom Expense worksheet'!J680),"",('BudCom Expense worksheet'!J680))</f>
        <v/>
      </c>
      <c r="J633" s="273" t="str">
        <f>IF(ISBLANK('BudCom Expense worksheet'!K680),"",('BudCom Expense worksheet'!K680))</f>
        <v/>
      </c>
      <c r="K633" s="273" t="str">
        <f>IF(ISBLANK('BudCom Expense worksheet'!L680),"",('BudCom Expense worksheet'!L680))</f>
        <v/>
      </c>
      <c r="L633" s="273" t="str">
        <f>IF(ISBLANK('BudCom Expense worksheet'!M680),"",('BudCom Expense worksheet'!M680))</f>
        <v/>
      </c>
      <c r="M633" s="273" t="str">
        <f>IF(ISBLANK('BudCom Expense worksheet'!N680),"",('BudCom Expense worksheet'!N680))</f>
        <v/>
      </c>
      <c r="N633" s="254">
        <f>IF(ISBLANK('BudCom Expense worksheet'!O680),"",('BudCom Expense worksheet'!O680))</f>
        <v>44117</v>
      </c>
      <c r="O633" s="273" t="str">
        <f>IF(ISBLANK('BudCom Expense worksheet'!P680),"",('BudCom Expense worksheet'!P680))</f>
        <v/>
      </c>
      <c r="P633" s="273" t="str">
        <f>IF(ISBLANK('BudCom Expense worksheet'!Q680),"",('BudCom Expense worksheet'!Q680))</f>
        <v/>
      </c>
    </row>
    <row r="634" spans="1:16" hidden="1" x14ac:dyDescent="0.25">
      <c r="A634" s="249"/>
      <c r="B634" s="249"/>
      <c r="C634" s="281" t="s">
        <v>1115</v>
      </c>
      <c r="D634" s="249"/>
      <c r="E634" s="278" t="str">
        <f>IF(ISBLANK('BudCom Expense worksheet'!F681),"",('BudCom Expense worksheet'!F681))</f>
        <v/>
      </c>
      <c r="F634" s="279">
        <f>IF(ISBLANK('BudCom Expense worksheet'!G681),"",('BudCom Expense worksheet'!G681))</f>
        <v>0</v>
      </c>
      <c r="G634" s="273">
        <f>IF(ISBLANK('BudCom Expense worksheet'!H681),"",('BudCom Expense worksheet'!H681))</f>
        <v>0</v>
      </c>
      <c r="H634" s="287">
        <f>IF(ISBLANK('BudCom Expense worksheet'!I681),"",('BudCom Expense worksheet'!I681))</f>
        <v>0</v>
      </c>
      <c r="I634" s="288" t="str">
        <f>IF(ISBLANK('BudCom Expense worksheet'!J681),"",('BudCom Expense worksheet'!J681))</f>
        <v>---</v>
      </c>
      <c r="J634" s="273">
        <f>IF(ISBLANK('BudCom Expense worksheet'!K681),"",('BudCom Expense worksheet'!K681))</f>
        <v>0</v>
      </c>
      <c r="K634" s="273">
        <f>IF(ISBLANK('BudCom Expense worksheet'!L681),"",('BudCom Expense worksheet'!L681))</f>
        <v>0</v>
      </c>
      <c r="L634" s="273">
        <f>IF(ISBLANK('BudCom Expense worksheet'!M681),"",('BudCom Expense worksheet'!M681))</f>
        <v>0</v>
      </c>
      <c r="M634" s="273">
        <f>IF(ISBLANK('BudCom Expense worksheet'!N681),"",('BudCom Expense worksheet'!N681))</f>
        <v>0</v>
      </c>
      <c r="N634" s="254">
        <f>IF(ISBLANK('BudCom Expense worksheet'!O681),"",('BudCom Expense worksheet'!O681))</f>
        <v>44117</v>
      </c>
      <c r="O634" s="273">
        <f>IF(ISBLANK('BudCom Expense worksheet'!P681),"",('BudCom Expense worksheet'!P681))</f>
        <v>0</v>
      </c>
      <c r="P634" s="273">
        <f>IF(ISBLANK('BudCom Expense worksheet'!Q681),"",('BudCom Expense worksheet'!Q681))</f>
        <v>0</v>
      </c>
    </row>
    <row r="635" spans="1:16" hidden="1" x14ac:dyDescent="0.25">
      <c r="A635" s="249"/>
      <c r="B635" s="249" t="s">
        <v>1116</v>
      </c>
      <c r="C635" s="249"/>
      <c r="D635" s="249"/>
      <c r="E635" s="305" t="str">
        <f>IF(ISBLANK('BudCom Expense worksheet'!F682),"",('BudCom Expense worksheet'!F682))</f>
        <v/>
      </c>
      <c r="F635" s="340" t="str">
        <f>IF(ISBLANK('BudCom Expense worksheet'!G682),"",('BudCom Expense worksheet'!G682))</f>
        <v/>
      </c>
      <c r="G635" s="265">
        <f>IF(ISBLANK('BudCom Expense worksheet'!H682),"",('BudCom Expense worksheet'!H682))</f>
        <v>0</v>
      </c>
      <c r="H635" s="266">
        <f>IF(ISBLANK('BudCom Expense worksheet'!I682),"",('BudCom Expense worksheet'!I682))</f>
        <v>0</v>
      </c>
      <c r="I635" s="267" t="str">
        <f>IF(ISBLANK('BudCom Expense worksheet'!J682),"",('BudCom Expense worksheet'!J682))</f>
        <v>---</v>
      </c>
      <c r="J635" s="273" t="str">
        <f>IF(ISBLANK('BudCom Expense worksheet'!K682),"",('BudCom Expense worksheet'!K682))</f>
        <v/>
      </c>
      <c r="K635" s="273" t="str">
        <f>IF(ISBLANK('BudCom Expense worksheet'!L682),"",('BudCom Expense worksheet'!L682))</f>
        <v/>
      </c>
      <c r="L635" s="273">
        <f>IF(ISBLANK('BudCom Expense worksheet'!M682),"",('BudCom Expense worksheet'!M682))</f>
        <v>0</v>
      </c>
      <c r="M635" s="273" t="str">
        <f>IF(ISBLANK('BudCom Expense worksheet'!N682),"",('BudCom Expense worksheet'!N682))</f>
        <v/>
      </c>
      <c r="N635" s="254">
        <f>IF(ISBLANK('BudCom Expense worksheet'!O682),"",('BudCom Expense worksheet'!O682))</f>
        <v>44117</v>
      </c>
      <c r="O635" s="273">
        <f>IF(ISBLANK('BudCom Expense worksheet'!P682),"",('BudCom Expense worksheet'!P682))</f>
        <v>0</v>
      </c>
      <c r="P635" s="273" t="str">
        <f>IF(ISBLANK('BudCom Expense worksheet'!Q682),"",('BudCom Expense worksheet'!Q682))</f>
        <v/>
      </c>
    </row>
    <row r="636" spans="1:16" hidden="1" x14ac:dyDescent="0.25">
      <c r="A636" s="249"/>
      <c r="B636" s="249" t="s">
        <v>1117</v>
      </c>
      <c r="C636" s="249"/>
      <c r="D636" s="249"/>
      <c r="E636" s="278" t="str">
        <f>IF(ISBLANK('BudCom Expense worksheet'!F683),"",('BudCom Expense worksheet'!F683))</f>
        <v/>
      </c>
      <c r="F636" s="279" t="str">
        <f>IF(ISBLANK('BudCom Expense worksheet'!G683),"",('BudCom Expense worksheet'!G683))</f>
        <v/>
      </c>
      <c r="G636" s="273" t="str">
        <f>IF(ISBLANK('BudCom Expense worksheet'!H683),"",('BudCom Expense worksheet'!H683))</f>
        <v/>
      </c>
      <c r="H636" s="274">
        <f>IF(ISBLANK('BudCom Expense worksheet'!I683),"",('BudCom Expense worksheet'!I683))</f>
        <v>0</v>
      </c>
      <c r="I636" s="275" t="str">
        <f>IF(ISBLANK('BudCom Expense worksheet'!J683),"",('BudCom Expense worksheet'!J683))</f>
        <v>---</v>
      </c>
      <c r="J636" s="273" t="str">
        <f>IF(ISBLANK('BudCom Expense worksheet'!K683),"",('BudCom Expense worksheet'!K683))</f>
        <v/>
      </c>
      <c r="K636" s="273" t="str">
        <f>IF(ISBLANK('BudCom Expense worksheet'!L683),"",('BudCom Expense worksheet'!L683))</f>
        <v/>
      </c>
      <c r="L636" s="273" t="str">
        <f>IF(ISBLANK('BudCom Expense worksheet'!M683),"",('BudCom Expense worksheet'!M683))</f>
        <v/>
      </c>
      <c r="M636" s="273" t="str">
        <f>IF(ISBLANK('BudCom Expense worksheet'!N683),"",('BudCom Expense worksheet'!N683))</f>
        <v/>
      </c>
      <c r="N636" s="254">
        <f>IF(ISBLANK('BudCom Expense worksheet'!O683),"",('BudCom Expense worksheet'!O683))</f>
        <v>44117</v>
      </c>
      <c r="O636" s="273" t="str">
        <f>IF(ISBLANK('BudCom Expense worksheet'!P683),"",('BudCom Expense worksheet'!P683))</f>
        <v/>
      </c>
      <c r="P636" s="273" t="str">
        <f>IF(ISBLANK('BudCom Expense worksheet'!Q683),"",('BudCom Expense worksheet'!Q683))</f>
        <v/>
      </c>
    </row>
    <row r="637" spans="1:16" hidden="1" x14ac:dyDescent="0.25">
      <c r="A637" s="249"/>
      <c r="B637" s="249"/>
      <c r="C637" s="281" t="s">
        <v>1118</v>
      </c>
      <c r="D637" s="249"/>
      <c r="E637" s="278">
        <f>IF(ISBLANK('BudCom Expense worksheet'!F684),"",('BudCom Expense worksheet'!F684))</f>
        <v>0</v>
      </c>
      <c r="F637" s="279">
        <f>IF(ISBLANK('BudCom Expense worksheet'!G684),"",('BudCom Expense worksheet'!G684))</f>
        <v>0</v>
      </c>
      <c r="G637" s="291">
        <f>IF(ISBLANK('BudCom Expense worksheet'!H684),"",('BudCom Expense worksheet'!H684))</f>
        <v>1500</v>
      </c>
      <c r="H637" s="274">
        <f>IF(ISBLANK('BudCom Expense worksheet'!I684),"",('BudCom Expense worksheet'!I684))</f>
        <v>1500</v>
      </c>
      <c r="I637" s="275">
        <f>IF(ISBLANK('BudCom Expense worksheet'!J684),"",('BudCom Expense worksheet'!J684))</f>
        <v>0</v>
      </c>
      <c r="J637" s="273">
        <f>IF(ISBLANK('BudCom Expense worksheet'!K684),"",('BudCom Expense worksheet'!K684))</f>
        <v>1500</v>
      </c>
      <c r="K637" s="273">
        <f>IF(ISBLANK('BudCom Expense worksheet'!L684),"",('BudCom Expense worksheet'!L684))</f>
        <v>1500</v>
      </c>
      <c r="L637" s="273">
        <f>IF(ISBLANK('BudCom Expense worksheet'!M684),"",('BudCom Expense worksheet'!M684))</f>
        <v>0</v>
      </c>
      <c r="M637" s="273">
        <f>IF(ISBLANK('BudCom Expense worksheet'!N684),"",('BudCom Expense worksheet'!N684))</f>
        <v>1500</v>
      </c>
      <c r="N637" s="254">
        <f>IF(ISBLANK('BudCom Expense worksheet'!O684),"",('BudCom Expense worksheet'!O684))</f>
        <v>44117</v>
      </c>
      <c r="O637" s="273">
        <f>IF(ISBLANK('BudCom Expense worksheet'!P684),"",('BudCom Expense worksheet'!P684))</f>
        <v>0</v>
      </c>
      <c r="P637" s="273">
        <f>IF(ISBLANK('BudCom Expense worksheet'!Q684),"",('BudCom Expense worksheet'!Q684))</f>
        <v>1500</v>
      </c>
    </row>
    <row r="638" spans="1:16" ht="13.5" hidden="1" thickBot="1" x14ac:dyDescent="0.3">
      <c r="A638" s="249"/>
      <c r="B638" s="249" t="s">
        <v>1119</v>
      </c>
      <c r="C638" s="249"/>
      <c r="D638" s="249"/>
      <c r="E638" s="311">
        <f>IF(ISBLANK('BudCom Expense worksheet'!F685),"",('BudCom Expense worksheet'!F685))</f>
        <v>0</v>
      </c>
      <c r="F638" s="309">
        <f>IF(ISBLANK('BudCom Expense worksheet'!G685),"",('BudCom Expense worksheet'!G685))</f>
        <v>0</v>
      </c>
      <c r="G638" s="309">
        <f>IF(ISBLANK('BudCom Expense worksheet'!H685),"",('BudCom Expense worksheet'!H685))</f>
        <v>1500</v>
      </c>
      <c r="H638" s="292">
        <f>IF(ISBLANK('BudCom Expense worksheet'!I685),"",('BudCom Expense worksheet'!I685))</f>
        <v>1500</v>
      </c>
      <c r="I638" s="293">
        <f>IF(ISBLANK('BudCom Expense worksheet'!J685),"",('BudCom Expense worksheet'!J685))</f>
        <v>0</v>
      </c>
      <c r="J638" s="319">
        <f>IF(ISBLANK('BudCom Expense worksheet'!K685),"",('BudCom Expense worksheet'!K685))</f>
        <v>1500</v>
      </c>
      <c r="K638" s="319">
        <f>IF(ISBLANK('BudCom Expense worksheet'!L685),"",('BudCom Expense worksheet'!L685))</f>
        <v>1500</v>
      </c>
      <c r="L638" s="273">
        <f>IF(ISBLANK('BudCom Expense worksheet'!M685),"",('BudCom Expense worksheet'!M685))</f>
        <v>0</v>
      </c>
      <c r="M638" s="319">
        <f>IF(ISBLANK('BudCom Expense worksheet'!N685),"",('BudCom Expense worksheet'!N685))</f>
        <v>1500</v>
      </c>
      <c r="N638" s="254">
        <f>IF(ISBLANK('BudCom Expense worksheet'!O685),"",('BudCom Expense worksheet'!O685))</f>
        <v>44117</v>
      </c>
      <c r="O638" s="319">
        <f>IF(ISBLANK('BudCom Expense worksheet'!P685),"",('BudCom Expense worksheet'!P685))</f>
        <v>0</v>
      </c>
      <c r="P638" s="319">
        <f>IF(ISBLANK('BudCom Expense worksheet'!Q685),"",('BudCom Expense worksheet'!Q685))</f>
        <v>1500</v>
      </c>
    </row>
    <row r="639" spans="1:16" ht="14.25" thickTop="1" thickBot="1" x14ac:dyDescent="0.3">
      <c r="A639" s="249" t="s">
        <v>1120</v>
      </c>
      <c r="B639" s="249"/>
      <c r="C639" s="249"/>
      <c r="D639" s="249"/>
      <c r="E639" s="316">
        <f>IF(ISBLANK('BudCom Expense worksheet'!F686),"",('BudCom Expense worksheet'!F686))</f>
        <v>0</v>
      </c>
      <c r="F639" s="297">
        <f>IF(ISBLANK('BudCom Expense worksheet'!G686),"",('BudCom Expense worksheet'!G686))</f>
        <v>0</v>
      </c>
      <c r="G639" s="297">
        <f>IF(ISBLANK('BudCom Expense worksheet'!H686),"",('BudCom Expense worksheet'!H686))</f>
        <v>1500</v>
      </c>
      <c r="H639" s="274">
        <f>IF(ISBLANK('BudCom Expense worksheet'!I686),"",('BudCom Expense worksheet'!I686))</f>
        <v>1500</v>
      </c>
      <c r="I639" s="275">
        <f>IF(ISBLANK('BudCom Expense worksheet'!J686),"",('BudCom Expense worksheet'!J686))</f>
        <v>0</v>
      </c>
      <c r="J639" s="297">
        <f>IF(ISBLANK('BudCom Expense worksheet'!K686),"",('BudCom Expense worksheet'!K686))</f>
        <v>1500</v>
      </c>
      <c r="K639" s="297">
        <f>IF(ISBLANK('BudCom Expense worksheet'!L686),"",('BudCom Expense worksheet'!L686))</f>
        <v>1500</v>
      </c>
      <c r="L639" s="297">
        <f>IF(ISBLANK('BudCom Expense worksheet'!M686),"",('BudCom Expense worksheet'!M686))</f>
        <v>0</v>
      </c>
      <c r="M639" s="297">
        <f>IF(ISBLANK('BudCom Expense worksheet'!N686),"",('BudCom Expense worksheet'!N686))</f>
        <v>1500</v>
      </c>
      <c r="N639" s="254">
        <f>IF(ISBLANK('BudCom Expense worksheet'!O686),"",('BudCom Expense worksheet'!O686))</f>
        <v>44117</v>
      </c>
      <c r="O639" s="297">
        <f>IF(ISBLANK('BudCom Expense worksheet'!P686),"",('BudCom Expense worksheet'!P686))</f>
        <v>0</v>
      </c>
      <c r="P639" s="297">
        <f>IF(ISBLANK('BudCom Expense worksheet'!Q686),"",('BudCom Expense worksheet'!Q686))</f>
        <v>1500</v>
      </c>
    </row>
    <row r="640" spans="1:16" hidden="1" x14ac:dyDescent="0.25">
      <c r="A640" s="341"/>
      <c r="B640" s="341"/>
      <c r="C640" s="341"/>
      <c r="D640" s="341"/>
      <c r="E640" s="342" t="str">
        <f>IF(ISBLANK('BudCom Expense worksheet'!F687),"",('BudCom Expense worksheet'!F687))</f>
        <v/>
      </c>
      <c r="F640" s="342" t="str">
        <f>IF(ISBLANK('BudCom Expense worksheet'!G687),"",('BudCom Expense worksheet'!G687))</f>
        <v/>
      </c>
      <c r="G640" s="343" t="str">
        <f>IF(ISBLANK('BudCom Expense worksheet'!H687),"",('BudCom Expense worksheet'!H687))</f>
        <v/>
      </c>
      <c r="H640" s="344" t="str">
        <f>IF(ISBLANK('BudCom Expense worksheet'!I687),"",('BudCom Expense worksheet'!I687))</f>
        <v/>
      </c>
      <c r="I640" s="345" t="str">
        <f>IF(ISBLANK('BudCom Expense worksheet'!J687),"",('BudCom Expense worksheet'!J687))</f>
        <v/>
      </c>
      <c r="J640" s="343" t="str">
        <f>IF(ISBLANK('BudCom Expense worksheet'!K687),"",('BudCom Expense worksheet'!K687))</f>
        <v/>
      </c>
      <c r="K640" s="343" t="str">
        <f>IF(ISBLANK('BudCom Expense worksheet'!L687),"",('BudCom Expense worksheet'!L687))</f>
        <v/>
      </c>
      <c r="L640" s="343" t="str">
        <f>IF(ISBLANK('BudCom Expense worksheet'!M687),"",('BudCom Expense worksheet'!M687))</f>
        <v/>
      </c>
      <c r="M640" s="343" t="str">
        <f>IF(ISBLANK('BudCom Expense worksheet'!N687),"",('BudCom Expense worksheet'!N687))</f>
        <v/>
      </c>
      <c r="N640" s="346" t="str">
        <f>IF(ISBLANK('BudCom Expense worksheet'!O687),"",('BudCom Expense worksheet'!O687))</f>
        <v/>
      </c>
      <c r="O640" s="343" t="str">
        <f>IF(ISBLANK('BudCom Expense worksheet'!P687),"",('BudCom Expense worksheet'!P687))</f>
        <v/>
      </c>
      <c r="P640" s="343" t="str">
        <f>IF(ISBLANK('BudCom Expense worksheet'!Q687),"",('BudCom Expense worksheet'!Q687))</f>
        <v/>
      </c>
    </row>
    <row r="641" spans="1:16" hidden="1" x14ac:dyDescent="0.25">
      <c r="A641" s="249" t="s">
        <v>1184</v>
      </c>
      <c r="B641" s="249"/>
      <c r="C641" s="249"/>
      <c r="D641" s="249"/>
      <c r="E641" s="279" t="str">
        <f>IF(ISBLANK('BudCom Expense worksheet'!F690),"",('BudCom Expense worksheet'!F690))</f>
        <v/>
      </c>
      <c r="F641" s="279" t="str">
        <f>IF(ISBLANK('BudCom Expense worksheet'!G690),"",('BudCom Expense worksheet'!G690))</f>
        <v/>
      </c>
      <c r="G641" s="273" t="str">
        <f>IF(ISBLANK('BudCom Expense worksheet'!H690),"",('BudCom Expense worksheet'!H690))</f>
        <v/>
      </c>
      <c r="H641" s="347" t="str">
        <f>IF(ISBLANK('BudCom Expense worksheet'!I690),"",('BudCom Expense worksheet'!I690))</f>
        <v/>
      </c>
      <c r="I641" s="348" t="str">
        <f>IF(ISBLANK('BudCom Expense worksheet'!J690),"",('BudCom Expense worksheet'!J690))</f>
        <v/>
      </c>
      <c r="J641" s="273" t="str">
        <f>IF(ISBLANK('BudCom Expense worksheet'!K690),"",('BudCom Expense worksheet'!K690))</f>
        <v/>
      </c>
      <c r="K641" s="273" t="str">
        <f>IF(ISBLANK('BudCom Expense worksheet'!L690),"",('BudCom Expense worksheet'!L690))</f>
        <v/>
      </c>
      <c r="L641" s="273" t="str">
        <f>IF(ISBLANK('BudCom Expense worksheet'!M690),"",('BudCom Expense worksheet'!M690))</f>
        <v/>
      </c>
      <c r="M641" s="273" t="str">
        <f>IF(ISBLANK('BudCom Expense worksheet'!N690),"",('BudCom Expense worksheet'!N690))</f>
        <v/>
      </c>
      <c r="N641" s="254" t="str">
        <f>IF(ISBLANK('BudCom Expense worksheet'!O690),"",('BudCom Expense worksheet'!O690))</f>
        <v/>
      </c>
      <c r="O641" s="273" t="str">
        <f>IF(ISBLANK('BudCom Expense worksheet'!P690),"",('BudCom Expense worksheet'!P690))</f>
        <v/>
      </c>
      <c r="P641" s="273" t="str">
        <f>IF(ISBLANK('BudCom Expense worksheet'!Q690),"",('BudCom Expense worksheet'!Q690))</f>
        <v/>
      </c>
    </row>
    <row r="642" spans="1:16" hidden="1" x14ac:dyDescent="0.25">
      <c r="A642" s="249" t="s">
        <v>1121</v>
      </c>
      <c r="B642" s="249"/>
      <c r="C642" s="249"/>
      <c r="D642" s="249"/>
      <c r="E642" s="279" t="str">
        <f>IF(ISBLANK('BudCom Expense worksheet'!F691),"",('BudCom Expense worksheet'!F691))</f>
        <v/>
      </c>
      <c r="F642" s="279" t="str">
        <f>IF(ISBLANK('BudCom Expense worksheet'!G691),"",('BudCom Expense worksheet'!G691))</f>
        <v/>
      </c>
      <c r="G642" s="273" t="str">
        <f>IF(ISBLANK('BudCom Expense worksheet'!H691),"",('BudCom Expense worksheet'!H691))</f>
        <v/>
      </c>
      <c r="H642" s="347" t="str">
        <f>IF(ISBLANK('BudCom Expense worksheet'!I691),"",('BudCom Expense worksheet'!I691))</f>
        <v/>
      </c>
      <c r="I642" s="348" t="str">
        <f>IF(ISBLANK('BudCom Expense worksheet'!J691),"",('BudCom Expense worksheet'!J691))</f>
        <v/>
      </c>
      <c r="J642" s="273" t="str">
        <f>IF(ISBLANK('BudCom Expense worksheet'!K691),"",('BudCom Expense worksheet'!K691))</f>
        <v/>
      </c>
      <c r="K642" s="273" t="str">
        <f>IF(ISBLANK('BudCom Expense worksheet'!L691),"",('BudCom Expense worksheet'!L691))</f>
        <v/>
      </c>
      <c r="L642" s="273" t="str">
        <f>IF(ISBLANK('BudCom Expense worksheet'!M691),"",('BudCom Expense worksheet'!M691))</f>
        <v/>
      </c>
      <c r="M642" s="273" t="str">
        <f>IF(ISBLANK('BudCom Expense worksheet'!N691),"",('BudCom Expense worksheet'!N691))</f>
        <v/>
      </c>
      <c r="N642" s="254" t="str">
        <f>IF(ISBLANK('BudCom Expense worksheet'!O691),"",('BudCom Expense worksheet'!O691))</f>
        <v/>
      </c>
      <c r="O642" s="273" t="str">
        <f>IF(ISBLANK('BudCom Expense worksheet'!P691),"",('BudCom Expense worksheet'!P691))</f>
        <v/>
      </c>
      <c r="P642" s="273" t="str">
        <f>IF(ISBLANK('BudCom Expense worksheet'!Q691),"",('BudCom Expense worksheet'!Q691))</f>
        <v/>
      </c>
    </row>
    <row r="643" spans="1:16" hidden="1" x14ac:dyDescent="0.25">
      <c r="A643" s="249"/>
      <c r="B643" s="298"/>
      <c r="C643" s="298"/>
      <c r="D643" s="298"/>
      <c r="E643" s="349" t="str">
        <f>IF(ISBLANK('BudCom Expense worksheet'!F692),"",('BudCom Expense worksheet'!F692))</f>
        <v/>
      </c>
      <c r="F643" s="349" t="str">
        <f>IF(ISBLANK('BudCom Expense worksheet'!G692),"",('BudCom Expense worksheet'!G692))</f>
        <v/>
      </c>
      <c r="G643" s="273" t="str">
        <f>IF(ISBLANK('BudCom Expense worksheet'!H692),"",('BudCom Expense worksheet'!H692))</f>
        <v/>
      </c>
      <c r="H643" s="350" t="str">
        <f>IF(ISBLANK('BudCom Expense worksheet'!I692),"",('BudCom Expense worksheet'!I692))</f>
        <v/>
      </c>
      <c r="I643" s="351" t="str">
        <f>IF(ISBLANK('BudCom Expense worksheet'!J692),"",('BudCom Expense worksheet'!J692))</f>
        <v/>
      </c>
      <c r="J643" s="352" t="str">
        <f>IF(ISBLANK('BudCom Expense worksheet'!K692),"",('BudCom Expense worksheet'!K692))</f>
        <v/>
      </c>
      <c r="K643" s="352" t="str">
        <f>IF(ISBLANK('BudCom Expense worksheet'!L692),"",('BudCom Expense worksheet'!L692))</f>
        <v/>
      </c>
      <c r="L643" s="352">
        <f>IF(ISBLANK('BudCom Expense worksheet'!M692),"",('BudCom Expense worksheet'!M692))</f>
        <v>0</v>
      </c>
      <c r="M643" s="352" t="str">
        <f>IF(ISBLANK('BudCom Expense worksheet'!N692),"",('BudCom Expense worksheet'!N692))</f>
        <v/>
      </c>
      <c r="N643" s="254" t="str">
        <f>IF(ISBLANK('BudCom Expense worksheet'!O692),"",('BudCom Expense worksheet'!O692))</f>
        <v/>
      </c>
      <c r="O643" s="352">
        <f>IF(ISBLANK('BudCom Expense worksheet'!P692),"",('BudCom Expense worksheet'!P692))</f>
        <v>0</v>
      </c>
      <c r="P643" s="273" t="str">
        <f>IF(ISBLANK('BudCom Expense worksheet'!Q692),"",('BudCom Expense worksheet'!Q692))</f>
        <v/>
      </c>
    </row>
    <row r="644" spans="1:16" hidden="1" x14ac:dyDescent="0.25">
      <c r="A644" s="249"/>
      <c r="B644" s="298"/>
      <c r="C644" s="298"/>
      <c r="D644" s="298"/>
      <c r="E644" s="349" t="str">
        <f>IF(ISBLANK('BudCom Expense worksheet'!F693),"",('BudCom Expense worksheet'!F693))</f>
        <v/>
      </c>
      <c r="F644" s="349" t="str">
        <f>IF(ISBLANK('BudCom Expense worksheet'!G693),"",('BudCom Expense worksheet'!G693))</f>
        <v/>
      </c>
      <c r="G644" s="273" t="str">
        <f>IF(ISBLANK('BudCom Expense worksheet'!H693),"",('BudCom Expense worksheet'!H693))</f>
        <v/>
      </c>
      <c r="H644" s="350" t="str">
        <f>IF(ISBLANK('BudCom Expense worksheet'!I693),"",('BudCom Expense worksheet'!I693))</f>
        <v/>
      </c>
      <c r="I644" s="351" t="str">
        <f>IF(ISBLANK('BudCom Expense worksheet'!J693),"",('BudCom Expense worksheet'!J693))</f>
        <v/>
      </c>
      <c r="J644" s="352" t="str">
        <f>IF(ISBLANK('BudCom Expense worksheet'!K693),"",('BudCom Expense worksheet'!K693))</f>
        <v/>
      </c>
      <c r="K644" s="352" t="str">
        <f>IF(ISBLANK('BudCom Expense worksheet'!L693),"",('BudCom Expense worksheet'!L693))</f>
        <v/>
      </c>
      <c r="L644" s="352">
        <f>IF(ISBLANK('BudCom Expense worksheet'!M693),"",('BudCom Expense worksheet'!M693))</f>
        <v>0</v>
      </c>
      <c r="M644" s="352" t="str">
        <f>IF(ISBLANK('BudCom Expense worksheet'!N693),"",('BudCom Expense worksheet'!N693))</f>
        <v/>
      </c>
      <c r="N644" s="254" t="str">
        <f>IF(ISBLANK('BudCom Expense worksheet'!O693),"",('BudCom Expense worksheet'!O693))</f>
        <v/>
      </c>
      <c r="O644" s="352">
        <f>IF(ISBLANK('BudCom Expense worksheet'!P693),"",('BudCom Expense worksheet'!P693))</f>
        <v>0</v>
      </c>
      <c r="P644" s="273" t="str">
        <f>IF(ISBLANK('BudCom Expense worksheet'!Q693),"",('BudCom Expense worksheet'!Q693))</f>
        <v/>
      </c>
    </row>
    <row r="645" spans="1:16" hidden="1" x14ac:dyDescent="0.25">
      <c r="A645" s="249"/>
      <c r="B645" s="298"/>
      <c r="C645" s="298"/>
      <c r="D645" s="298"/>
      <c r="E645" s="349" t="str">
        <f>IF(ISBLANK('BudCom Expense worksheet'!F694),"",('BudCom Expense worksheet'!F694))</f>
        <v/>
      </c>
      <c r="F645" s="349" t="str">
        <f>IF(ISBLANK('BudCom Expense worksheet'!G694),"",('BudCom Expense worksheet'!G694))</f>
        <v/>
      </c>
      <c r="G645" s="273" t="str">
        <f>IF(ISBLANK('BudCom Expense worksheet'!H694),"",('BudCom Expense worksheet'!H694))</f>
        <v/>
      </c>
      <c r="H645" s="350" t="str">
        <f>IF(ISBLANK('BudCom Expense worksheet'!I694),"",('BudCom Expense worksheet'!I694))</f>
        <v/>
      </c>
      <c r="I645" s="351" t="str">
        <f>IF(ISBLANK('BudCom Expense worksheet'!J694),"",('BudCom Expense worksheet'!J694))</f>
        <v/>
      </c>
      <c r="J645" s="352" t="str">
        <f>IF(ISBLANK('BudCom Expense worksheet'!K694),"",('BudCom Expense worksheet'!K694))</f>
        <v/>
      </c>
      <c r="K645" s="352" t="str">
        <f>IF(ISBLANK('BudCom Expense worksheet'!L694),"",('BudCom Expense worksheet'!L694))</f>
        <v/>
      </c>
      <c r="L645" s="352">
        <f>IF(ISBLANK('BudCom Expense worksheet'!M694),"",('BudCom Expense worksheet'!M694))</f>
        <v>0</v>
      </c>
      <c r="M645" s="352" t="str">
        <f>IF(ISBLANK('BudCom Expense worksheet'!N694),"",('BudCom Expense worksheet'!N694))</f>
        <v/>
      </c>
      <c r="N645" s="254" t="str">
        <f>IF(ISBLANK('BudCom Expense worksheet'!O694),"",('BudCom Expense worksheet'!O694))</f>
        <v/>
      </c>
      <c r="O645" s="352">
        <f>IF(ISBLANK('BudCom Expense worksheet'!P694),"",('BudCom Expense worksheet'!P694))</f>
        <v>0</v>
      </c>
      <c r="P645" s="273" t="str">
        <f>IF(ISBLANK('BudCom Expense worksheet'!Q694),"",('BudCom Expense worksheet'!Q694))</f>
        <v/>
      </c>
    </row>
    <row r="646" spans="1:16" hidden="1" x14ac:dyDescent="0.25">
      <c r="A646" s="249"/>
      <c r="B646" s="298"/>
      <c r="C646" s="298"/>
      <c r="D646" s="298"/>
      <c r="E646" s="349" t="str">
        <f>IF(ISBLANK('BudCom Expense worksheet'!F695),"",('BudCom Expense worksheet'!F695))</f>
        <v/>
      </c>
      <c r="F646" s="349" t="str">
        <f>IF(ISBLANK('BudCom Expense worksheet'!G695),"",('BudCom Expense worksheet'!G695))</f>
        <v/>
      </c>
      <c r="G646" s="273" t="str">
        <f>IF(ISBLANK('BudCom Expense worksheet'!H695),"",('BudCom Expense worksheet'!H695))</f>
        <v/>
      </c>
      <c r="H646" s="353" t="str">
        <f>IF(ISBLANK('BudCom Expense worksheet'!I695),"",('BudCom Expense worksheet'!I695))</f>
        <v/>
      </c>
      <c r="I646" s="354" t="str">
        <f>IF(ISBLANK('BudCom Expense worksheet'!J695),"",('BudCom Expense worksheet'!J695))</f>
        <v/>
      </c>
      <c r="J646" s="352" t="str">
        <f>IF(ISBLANK('BudCom Expense worksheet'!K695),"",('BudCom Expense worksheet'!K695))</f>
        <v/>
      </c>
      <c r="K646" s="352" t="str">
        <f>IF(ISBLANK('BudCom Expense worksheet'!L695),"",('BudCom Expense worksheet'!L695))</f>
        <v/>
      </c>
      <c r="L646" s="352">
        <f>IF(ISBLANK('BudCom Expense worksheet'!M695),"",('BudCom Expense worksheet'!M695))</f>
        <v>0</v>
      </c>
      <c r="M646" s="352" t="str">
        <f>IF(ISBLANK('BudCom Expense worksheet'!N695),"",('BudCom Expense worksheet'!N695))</f>
        <v/>
      </c>
      <c r="N646" s="254" t="str">
        <f>IF(ISBLANK('BudCom Expense worksheet'!O695),"",('BudCom Expense worksheet'!O695))</f>
        <v/>
      </c>
      <c r="O646" s="352">
        <f>IF(ISBLANK('BudCom Expense worksheet'!P695),"",('BudCom Expense worksheet'!P695))</f>
        <v>0</v>
      </c>
      <c r="P646" s="273" t="str">
        <f>IF(ISBLANK('BudCom Expense worksheet'!Q695),"",('BudCom Expense worksheet'!Q695))</f>
        <v/>
      </c>
    </row>
    <row r="647" spans="1:16" hidden="1" x14ac:dyDescent="0.25">
      <c r="A647" s="294" t="s">
        <v>1122</v>
      </c>
      <c r="B647" s="249"/>
      <c r="C647" s="249"/>
      <c r="D647" s="249"/>
      <c r="E647" s="340" t="str">
        <f>IF(ISBLANK('BudCom Expense worksheet'!F696),"",('BudCom Expense worksheet'!F696))</f>
        <v/>
      </c>
      <c r="F647" s="340">
        <f>IF(ISBLANK('BudCom Expense worksheet'!G696),"",('BudCom Expense worksheet'!G696))</f>
        <v>0</v>
      </c>
      <c r="G647" s="273">
        <f>IF(ISBLANK('BudCom Expense worksheet'!H696),"",('BudCom Expense worksheet'!H696))</f>
        <v>0</v>
      </c>
      <c r="H647" s="347" t="str">
        <f>IF(ISBLANK('BudCom Expense worksheet'!I696),"",('BudCom Expense worksheet'!I696))</f>
        <v/>
      </c>
      <c r="I647" s="348" t="str">
        <f>IF(ISBLANK('BudCom Expense worksheet'!J696),"",('BudCom Expense worksheet'!J696))</f>
        <v/>
      </c>
      <c r="J647" s="265">
        <f>IF(ISBLANK('BudCom Expense worksheet'!K696),"",('BudCom Expense worksheet'!K696))</f>
        <v>0</v>
      </c>
      <c r="K647" s="265">
        <f>IF(ISBLANK('BudCom Expense worksheet'!L696),"",('BudCom Expense worksheet'!L696))</f>
        <v>0</v>
      </c>
      <c r="L647" s="265">
        <f>IF(ISBLANK('BudCom Expense worksheet'!M696),"",('BudCom Expense worksheet'!M696))</f>
        <v>0</v>
      </c>
      <c r="M647" s="265">
        <f>IF(ISBLANK('BudCom Expense worksheet'!N696),"",('BudCom Expense worksheet'!N696))</f>
        <v>0</v>
      </c>
      <c r="N647" s="254" t="str">
        <f>IF(ISBLANK('BudCom Expense worksheet'!O696),"",('BudCom Expense worksheet'!O696))</f>
        <v/>
      </c>
      <c r="O647" s="273">
        <f>IF(ISBLANK('BudCom Expense worksheet'!P696),"",('BudCom Expense worksheet'!P696))</f>
        <v>0</v>
      </c>
      <c r="P647" s="273" t="str">
        <f>IF(ISBLANK('BudCom Expense worksheet'!Q696),"",('BudCom Expense worksheet'!Q696))</f>
        <v/>
      </c>
    </row>
    <row r="648" spans="1:16" hidden="1" x14ac:dyDescent="0.25">
      <c r="A648" s="249" t="s">
        <v>1123</v>
      </c>
      <c r="B648" s="249"/>
      <c r="C648" s="249"/>
      <c r="D648" s="249"/>
      <c r="E648" s="279" t="str">
        <f>IF(ISBLANK('BudCom Expense worksheet'!F697),"",('BudCom Expense worksheet'!F697))</f>
        <v/>
      </c>
      <c r="F648" s="279" t="str">
        <f>IF(ISBLANK('BudCom Expense worksheet'!G697),"",('BudCom Expense worksheet'!G697))</f>
        <v/>
      </c>
      <c r="G648" s="273" t="str">
        <f>IF(ISBLANK('BudCom Expense worksheet'!H697),"",('BudCom Expense worksheet'!H697))</f>
        <v/>
      </c>
      <c r="H648" s="347" t="str">
        <f>IF(ISBLANK('BudCom Expense worksheet'!I697),"",('BudCom Expense worksheet'!I697))</f>
        <v/>
      </c>
      <c r="I648" s="348" t="str">
        <f>IF(ISBLANK('BudCom Expense worksheet'!J697),"",('BudCom Expense worksheet'!J697))</f>
        <v/>
      </c>
      <c r="J648" s="273" t="str">
        <f>IF(ISBLANK('BudCom Expense worksheet'!K697),"",('BudCom Expense worksheet'!K697))</f>
        <v/>
      </c>
      <c r="K648" s="273" t="str">
        <f>IF(ISBLANK('BudCom Expense worksheet'!L697),"",('BudCom Expense worksheet'!L697))</f>
        <v/>
      </c>
      <c r="L648" s="273" t="str">
        <f>IF(ISBLANK('BudCom Expense worksheet'!M697),"",('BudCom Expense worksheet'!M697))</f>
        <v/>
      </c>
      <c r="M648" s="273" t="str">
        <f>IF(ISBLANK('BudCom Expense worksheet'!N697),"",('BudCom Expense worksheet'!N697))</f>
        <v/>
      </c>
      <c r="N648" s="254" t="str">
        <f>IF(ISBLANK('BudCom Expense worksheet'!O697),"",('BudCom Expense worksheet'!O697))</f>
        <v/>
      </c>
      <c r="O648" s="273" t="str">
        <f>IF(ISBLANK('BudCom Expense worksheet'!P697),"",('BudCom Expense worksheet'!P697))</f>
        <v/>
      </c>
      <c r="P648" s="273" t="str">
        <f>IF(ISBLANK('BudCom Expense worksheet'!Q697),"",('BudCom Expense worksheet'!Q697))</f>
        <v/>
      </c>
    </row>
    <row r="649" spans="1:16" hidden="1" x14ac:dyDescent="0.25">
      <c r="A649" s="249"/>
      <c r="B649" s="355" t="s">
        <v>1270</v>
      </c>
      <c r="C649" s="355" t="s">
        <v>1191</v>
      </c>
      <c r="D649" s="355"/>
      <c r="E649" s="356" t="str">
        <f>IF(ISBLANK('BudCom Expense worksheet'!F698),"",('BudCom Expense worksheet'!F698))</f>
        <v/>
      </c>
      <c r="F649" s="356" t="str">
        <f>IF(ISBLANK('BudCom Expense worksheet'!G698),"",('BudCom Expense worksheet'!G698))</f>
        <v/>
      </c>
      <c r="G649" s="273">
        <f>IF(ISBLANK('BudCom Expense worksheet'!H698),"",('BudCom Expense worksheet'!H698))</f>
        <v>470000</v>
      </c>
      <c r="H649" s="357" t="str">
        <f>IF(ISBLANK('BudCom Expense worksheet'!I698),"",('BudCom Expense worksheet'!I698))</f>
        <v/>
      </c>
      <c r="I649" s="358" t="str">
        <f>IF(ISBLANK('BudCom Expense worksheet'!J698),"",('BudCom Expense worksheet'!J698))</f>
        <v/>
      </c>
      <c r="J649" s="359">
        <f>IF(ISBLANK('BudCom Expense worksheet'!K698),"",('BudCom Expense worksheet'!K698))</f>
        <v>470000</v>
      </c>
      <c r="K649" s="359">
        <f>IF(ISBLANK('BudCom Expense worksheet'!L698),"",('BudCom Expense worksheet'!L698))</f>
        <v>470000</v>
      </c>
      <c r="L649" s="359">
        <f>IF(ISBLANK('BudCom Expense worksheet'!M698),"",('BudCom Expense worksheet'!M698))</f>
        <v>0</v>
      </c>
      <c r="M649" s="359">
        <f>IF(ISBLANK('BudCom Expense worksheet'!N698),"",('BudCom Expense worksheet'!N698))</f>
        <v>470000</v>
      </c>
      <c r="N649" s="254" t="str">
        <f>IF(ISBLANK('BudCom Expense worksheet'!O698),"",('BudCom Expense worksheet'!O698))</f>
        <v/>
      </c>
      <c r="O649" s="359">
        <f>IF(ISBLANK('BudCom Expense worksheet'!P698),"",('BudCom Expense worksheet'!P698))</f>
        <v>0</v>
      </c>
      <c r="P649" s="273" t="str">
        <f>IF(ISBLANK('BudCom Expense worksheet'!Q698),"",('BudCom Expense worksheet'!Q698))</f>
        <v/>
      </c>
    </row>
    <row r="650" spans="1:16" hidden="1" x14ac:dyDescent="0.25">
      <c r="A650" s="249"/>
      <c r="B650" s="298"/>
      <c r="C650" s="298"/>
      <c r="D650" s="298"/>
      <c r="E650" s="349" t="str">
        <f>IF(ISBLANK('BudCom Expense worksheet'!F699),"",('BudCom Expense worksheet'!F699))</f>
        <v/>
      </c>
      <c r="F650" s="349" t="str">
        <f>IF(ISBLANK('BudCom Expense worksheet'!G699),"",('BudCom Expense worksheet'!G699))</f>
        <v/>
      </c>
      <c r="G650" s="273" t="str">
        <f>IF(ISBLANK('BudCom Expense worksheet'!H699),"",('BudCom Expense worksheet'!H699))</f>
        <v/>
      </c>
      <c r="H650" s="350" t="str">
        <f>IF(ISBLANK('BudCom Expense worksheet'!I699),"",('BudCom Expense worksheet'!I699))</f>
        <v/>
      </c>
      <c r="I650" s="351" t="str">
        <f>IF(ISBLANK('BudCom Expense worksheet'!J699),"",('BudCom Expense worksheet'!J699))</f>
        <v/>
      </c>
      <c r="J650" s="352" t="str">
        <f>IF(ISBLANK('BudCom Expense worksheet'!K699),"",('BudCom Expense worksheet'!K699))</f>
        <v/>
      </c>
      <c r="K650" s="352" t="str">
        <f>IF(ISBLANK('BudCom Expense worksheet'!L699),"",('BudCom Expense worksheet'!L699))</f>
        <v/>
      </c>
      <c r="L650" s="352">
        <f>IF(ISBLANK('BudCom Expense worksheet'!M699),"",('BudCom Expense worksheet'!M699))</f>
        <v>0</v>
      </c>
      <c r="M650" s="352" t="str">
        <f>IF(ISBLANK('BudCom Expense worksheet'!N699),"",('BudCom Expense worksheet'!N699))</f>
        <v/>
      </c>
      <c r="N650" s="254" t="str">
        <f>IF(ISBLANK('BudCom Expense worksheet'!O699),"",('BudCom Expense worksheet'!O699))</f>
        <v/>
      </c>
      <c r="O650" s="352">
        <f>IF(ISBLANK('BudCom Expense worksheet'!P699),"",('BudCom Expense worksheet'!P699))</f>
        <v>0</v>
      </c>
      <c r="P650" s="273" t="str">
        <f>IF(ISBLANK('BudCom Expense worksheet'!Q699),"",('BudCom Expense worksheet'!Q699))</f>
        <v/>
      </c>
    </row>
    <row r="651" spans="1:16" hidden="1" x14ac:dyDescent="0.25">
      <c r="A651" s="249"/>
      <c r="B651" s="298"/>
      <c r="C651" s="298"/>
      <c r="D651" s="298"/>
      <c r="E651" s="349" t="str">
        <f>IF(ISBLANK('BudCom Expense worksheet'!F700),"",('BudCom Expense worksheet'!F700))</f>
        <v/>
      </c>
      <c r="F651" s="349" t="str">
        <f>IF(ISBLANK('BudCom Expense worksheet'!G700),"",('BudCom Expense worksheet'!G700))</f>
        <v/>
      </c>
      <c r="G651" s="273" t="str">
        <f>IF(ISBLANK('BudCom Expense worksheet'!H700),"",('BudCom Expense worksheet'!H700))</f>
        <v/>
      </c>
      <c r="H651" s="350" t="str">
        <f>IF(ISBLANK('BudCom Expense worksheet'!I700),"",('BudCom Expense worksheet'!I700))</f>
        <v/>
      </c>
      <c r="I651" s="351" t="str">
        <f>IF(ISBLANK('BudCom Expense worksheet'!J700),"",('BudCom Expense worksheet'!J700))</f>
        <v/>
      </c>
      <c r="J651" s="352" t="str">
        <f>IF(ISBLANK('BudCom Expense worksheet'!K700),"",('BudCom Expense worksheet'!K700))</f>
        <v/>
      </c>
      <c r="K651" s="352" t="str">
        <f>IF(ISBLANK('BudCom Expense worksheet'!L700),"",('BudCom Expense worksheet'!L700))</f>
        <v/>
      </c>
      <c r="L651" s="352">
        <f>IF(ISBLANK('BudCom Expense worksheet'!M700),"",('BudCom Expense worksheet'!M700))</f>
        <v>0</v>
      </c>
      <c r="M651" s="352" t="str">
        <f>IF(ISBLANK('BudCom Expense worksheet'!N700),"",('BudCom Expense worksheet'!N700))</f>
        <v/>
      </c>
      <c r="N651" s="254" t="str">
        <f>IF(ISBLANK('BudCom Expense worksheet'!O700),"",('BudCom Expense worksheet'!O700))</f>
        <v/>
      </c>
      <c r="O651" s="352">
        <f>IF(ISBLANK('BudCom Expense worksheet'!P700),"",('BudCom Expense worksheet'!P700))</f>
        <v>0</v>
      </c>
      <c r="P651" s="273" t="str">
        <f>IF(ISBLANK('BudCom Expense worksheet'!Q700),"",('BudCom Expense worksheet'!Q700))</f>
        <v/>
      </c>
    </row>
    <row r="652" spans="1:16" hidden="1" x14ac:dyDescent="0.25">
      <c r="A652" s="249"/>
      <c r="B652" s="298"/>
      <c r="C652" s="298"/>
      <c r="D652" s="298"/>
      <c r="E652" s="349" t="str">
        <f>IF(ISBLANK('BudCom Expense worksheet'!F701),"",('BudCom Expense worksheet'!F701))</f>
        <v/>
      </c>
      <c r="F652" s="349" t="str">
        <f>IF(ISBLANK('BudCom Expense worksheet'!G701),"",('BudCom Expense worksheet'!G701))</f>
        <v/>
      </c>
      <c r="G652" s="273" t="str">
        <f>IF(ISBLANK('BudCom Expense worksheet'!H701),"",('BudCom Expense worksheet'!H701))</f>
        <v/>
      </c>
      <c r="H652" s="350" t="str">
        <f>IF(ISBLANK('BudCom Expense worksheet'!I701),"",('BudCom Expense worksheet'!I701))</f>
        <v/>
      </c>
      <c r="I652" s="351" t="str">
        <f>IF(ISBLANK('BudCom Expense worksheet'!J701),"",('BudCom Expense worksheet'!J701))</f>
        <v/>
      </c>
      <c r="J652" s="352" t="str">
        <f>IF(ISBLANK('BudCom Expense worksheet'!K701),"",('BudCom Expense worksheet'!K701))</f>
        <v/>
      </c>
      <c r="K652" s="352" t="str">
        <f>IF(ISBLANK('BudCom Expense worksheet'!L701),"",('BudCom Expense worksheet'!L701))</f>
        <v/>
      </c>
      <c r="L652" s="352">
        <f>IF(ISBLANK('BudCom Expense worksheet'!M701),"",('BudCom Expense worksheet'!M701))</f>
        <v>0</v>
      </c>
      <c r="M652" s="352" t="str">
        <f>IF(ISBLANK('BudCom Expense worksheet'!N701),"",('BudCom Expense worksheet'!N701))</f>
        <v/>
      </c>
      <c r="N652" s="254" t="str">
        <f>IF(ISBLANK('BudCom Expense worksheet'!O701),"",('BudCom Expense worksheet'!O701))</f>
        <v/>
      </c>
      <c r="O652" s="352">
        <f>IF(ISBLANK('BudCom Expense worksheet'!P701),"",('BudCom Expense worksheet'!P701))</f>
        <v>0</v>
      </c>
      <c r="P652" s="273" t="str">
        <f>IF(ISBLANK('BudCom Expense worksheet'!Q701),"",('BudCom Expense worksheet'!Q701))</f>
        <v/>
      </c>
    </row>
    <row r="653" spans="1:16" hidden="1" x14ac:dyDescent="0.25">
      <c r="A653" s="249"/>
      <c r="B653" s="298"/>
      <c r="C653" s="298"/>
      <c r="D653" s="298"/>
      <c r="E653" s="349" t="str">
        <f>IF(ISBLANK('BudCom Expense worksheet'!F702),"",('BudCom Expense worksheet'!F702))</f>
        <v/>
      </c>
      <c r="F653" s="349" t="str">
        <f>IF(ISBLANK('BudCom Expense worksheet'!G702),"",('BudCom Expense worksheet'!G702))</f>
        <v/>
      </c>
      <c r="G653" s="273" t="str">
        <f>IF(ISBLANK('BudCom Expense worksheet'!H702),"",('BudCom Expense worksheet'!H702))</f>
        <v/>
      </c>
      <c r="H653" s="353" t="str">
        <f>IF(ISBLANK('BudCom Expense worksheet'!I702),"",('BudCom Expense worksheet'!I702))</f>
        <v/>
      </c>
      <c r="I653" s="354" t="str">
        <f>IF(ISBLANK('BudCom Expense worksheet'!J702),"",('BudCom Expense worksheet'!J702))</f>
        <v/>
      </c>
      <c r="J653" s="352" t="str">
        <f>IF(ISBLANK('BudCom Expense worksheet'!K702),"",('BudCom Expense worksheet'!K702))</f>
        <v/>
      </c>
      <c r="K653" s="352" t="str">
        <f>IF(ISBLANK('BudCom Expense worksheet'!L702),"",('BudCom Expense worksheet'!L702))</f>
        <v/>
      </c>
      <c r="L653" s="360">
        <f>IF(ISBLANK('BudCom Expense worksheet'!M702),"",('BudCom Expense worksheet'!M702))</f>
        <v>0</v>
      </c>
      <c r="M653" s="352" t="str">
        <f>IF(ISBLANK('BudCom Expense worksheet'!N702),"",('BudCom Expense worksheet'!N702))</f>
        <v/>
      </c>
      <c r="N653" s="254" t="str">
        <f>IF(ISBLANK('BudCom Expense worksheet'!O702),"",('BudCom Expense worksheet'!O702))</f>
        <v/>
      </c>
      <c r="O653" s="352">
        <f>IF(ISBLANK('BudCom Expense worksheet'!P702),"",('BudCom Expense worksheet'!P702))</f>
        <v>0</v>
      </c>
      <c r="P653" s="273" t="str">
        <f>IF(ISBLANK('BudCom Expense worksheet'!Q702),"",('BudCom Expense worksheet'!Q702))</f>
        <v/>
      </c>
    </row>
    <row r="654" spans="1:16" hidden="1" x14ac:dyDescent="0.25">
      <c r="A654" s="294" t="s">
        <v>1124</v>
      </c>
      <c r="B654" s="249"/>
      <c r="C654" s="249"/>
      <c r="D654" s="249"/>
      <c r="E654" s="340" t="str">
        <f>IF(ISBLANK('BudCom Expense worksheet'!F703),"",('BudCom Expense worksheet'!F703))</f>
        <v/>
      </c>
      <c r="F654" s="340">
        <f>IF(ISBLANK('BudCom Expense worksheet'!G703),"",('BudCom Expense worksheet'!G703))</f>
        <v>0</v>
      </c>
      <c r="G654" s="273">
        <f>IF(ISBLANK('BudCom Expense worksheet'!H703),"",('BudCom Expense worksheet'!H703))</f>
        <v>0</v>
      </c>
      <c r="H654" s="347" t="str">
        <f>IF(ISBLANK('BudCom Expense worksheet'!I703),"",('BudCom Expense worksheet'!I703))</f>
        <v/>
      </c>
      <c r="I654" s="348" t="str">
        <f>IF(ISBLANK('BudCom Expense worksheet'!J703),"",('BudCom Expense worksheet'!J703))</f>
        <v/>
      </c>
      <c r="J654" s="265">
        <f>IF(ISBLANK('BudCom Expense worksheet'!K703),"",('BudCom Expense worksheet'!K703))</f>
        <v>0</v>
      </c>
      <c r="K654" s="265">
        <f>IF(ISBLANK('BudCom Expense worksheet'!L703),"",('BudCom Expense worksheet'!L703))</f>
        <v>0</v>
      </c>
      <c r="L654" s="265">
        <f>IF(ISBLANK('BudCom Expense worksheet'!M703),"",('BudCom Expense worksheet'!M703))</f>
        <v>0</v>
      </c>
      <c r="M654" s="265">
        <f>IF(ISBLANK('BudCom Expense worksheet'!N703),"",('BudCom Expense worksheet'!N703))</f>
        <v>0</v>
      </c>
      <c r="N654" s="254" t="str">
        <f>IF(ISBLANK('BudCom Expense worksheet'!O703),"",('BudCom Expense worksheet'!O703))</f>
        <v/>
      </c>
      <c r="O654" s="265">
        <f>IF(ISBLANK('BudCom Expense worksheet'!P703),"",('BudCom Expense worksheet'!P703))</f>
        <v>0</v>
      </c>
      <c r="P654" s="273" t="str">
        <f>IF(ISBLANK('BudCom Expense worksheet'!Q703),"",('BudCom Expense worksheet'!Q703))</f>
        <v/>
      </c>
    </row>
    <row r="655" spans="1:16" hidden="1" x14ac:dyDescent="0.25">
      <c r="A655" s="249" t="s">
        <v>1125</v>
      </c>
      <c r="B655" s="249"/>
      <c r="C655" s="249"/>
      <c r="D655" s="249"/>
      <c r="E655" s="279" t="str">
        <f>IF(ISBLANK('BudCom Expense worksheet'!F704),"",('BudCom Expense worksheet'!F704))</f>
        <v/>
      </c>
      <c r="F655" s="279" t="str">
        <f>IF(ISBLANK('BudCom Expense worksheet'!G704),"",('BudCom Expense worksheet'!G704))</f>
        <v/>
      </c>
      <c r="G655" s="273" t="str">
        <f>IF(ISBLANK('BudCom Expense worksheet'!H704),"",('BudCom Expense worksheet'!H704))</f>
        <v/>
      </c>
      <c r="H655" s="347" t="str">
        <f>IF(ISBLANK('BudCom Expense worksheet'!I704),"",('BudCom Expense worksheet'!I704))</f>
        <v/>
      </c>
      <c r="I655" s="348" t="str">
        <f>IF(ISBLANK('BudCom Expense worksheet'!J704),"",('BudCom Expense worksheet'!J704))</f>
        <v/>
      </c>
      <c r="J655" s="273" t="str">
        <f>IF(ISBLANK('BudCom Expense worksheet'!K704),"",('BudCom Expense worksheet'!K704))</f>
        <v/>
      </c>
      <c r="K655" s="273" t="str">
        <f>IF(ISBLANK('BudCom Expense worksheet'!L704),"",('BudCom Expense worksheet'!L704))</f>
        <v/>
      </c>
      <c r="L655" s="273" t="str">
        <f>IF(ISBLANK('BudCom Expense worksheet'!M704),"",('BudCom Expense worksheet'!M704))</f>
        <v/>
      </c>
      <c r="M655" s="273" t="str">
        <f>IF(ISBLANK('BudCom Expense worksheet'!N704),"",('BudCom Expense worksheet'!N704))</f>
        <v/>
      </c>
      <c r="N655" s="254" t="str">
        <f>IF(ISBLANK('BudCom Expense worksheet'!O704),"",('BudCom Expense worksheet'!O704))</f>
        <v/>
      </c>
      <c r="O655" s="273" t="str">
        <f>IF(ISBLANK('BudCom Expense worksheet'!P704),"",('BudCom Expense worksheet'!P704))</f>
        <v/>
      </c>
      <c r="P655" s="273" t="str">
        <f>IF(ISBLANK('BudCom Expense worksheet'!Q704),"",('BudCom Expense worksheet'!Q704))</f>
        <v/>
      </c>
    </row>
    <row r="656" spans="1:16" hidden="1" x14ac:dyDescent="0.25">
      <c r="A656" s="249"/>
      <c r="B656" s="361" t="s">
        <v>1230</v>
      </c>
      <c r="C656" s="361" t="s">
        <v>1222</v>
      </c>
      <c r="D656" s="361"/>
      <c r="E656" s="356" t="str">
        <f>IF(ISBLANK('BudCom Expense worksheet'!F705),"",('BudCom Expense worksheet'!F705))</f>
        <v/>
      </c>
      <c r="F656" s="356" t="str">
        <f>IF(ISBLANK('BudCom Expense worksheet'!G705),"",('BudCom Expense worksheet'!G705))</f>
        <v/>
      </c>
      <c r="G656" s="273">
        <f>IF(ISBLANK('BudCom Expense worksheet'!H705),"",('BudCom Expense worksheet'!H705))</f>
        <v>0</v>
      </c>
      <c r="H656" s="357" t="str">
        <f>IF(ISBLANK('BudCom Expense worksheet'!I705),"",('BudCom Expense worksheet'!I705))</f>
        <v/>
      </c>
      <c r="I656" s="358" t="str">
        <f>IF(ISBLANK('BudCom Expense worksheet'!J705),"",('BudCom Expense worksheet'!J705))</f>
        <v/>
      </c>
      <c r="J656" s="359">
        <f>IF(ISBLANK('BudCom Expense worksheet'!K705),"",('BudCom Expense worksheet'!K705))</f>
        <v>376750</v>
      </c>
      <c r="K656" s="359" t="str">
        <f>IF(ISBLANK('BudCom Expense worksheet'!L705),"",('BudCom Expense worksheet'!L705))</f>
        <v/>
      </c>
      <c r="L656" s="359">
        <f>IF(ISBLANK('BudCom Expense worksheet'!M705),"",('BudCom Expense worksheet'!M705))</f>
        <v>376750</v>
      </c>
      <c r="M656" s="359">
        <f>IF(ISBLANK('BudCom Expense worksheet'!N705),"",('BudCom Expense worksheet'!N705))</f>
        <v>0</v>
      </c>
      <c r="N656" s="254" t="str">
        <f>IF(ISBLANK('BudCom Expense worksheet'!O705),"",('BudCom Expense worksheet'!O705))</f>
        <v/>
      </c>
      <c r="O656" s="359">
        <f>IF(ISBLANK('BudCom Expense worksheet'!P705),"",('BudCom Expense worksheet'!P705))</f>
        <v>0</v>
      </c>
      <c r="P656" s="273" t="str">
        <f>IF(ISBLANK('BudCom Expense worksheet'!Q705),"",('BudCom Expense worksheet'!Q705))</f>
        <v/>
      </c>
    </row>
    <row r="657" spans="1:16" hidden="1" x14ac:dyDescent="0.25">
      <c r="A657" s="249"/>
      <c r="B657" s="361" t="s">
        <v>1231</v>
      </c>
      <c r="C657" s="361" t="s">
        <v>1223</v>
      </c>
      <c r="D657" s="361"/>
      <c r="E657" s="356" t="str">
        <f>IF(ISBLANK('BudCom Expense worksheet'!F706),"",('BudCom Expense worksheet'!F706))</f>
        <v/>
      </c>
      <c r="F657" s="356" t="str">
        <f>IF(ISBLANK('BudCom Expense worksheet'!G706),"",('BudCom Expense worksheet'!G706))</f>
        <v/>
      </c>
      <c r="G657" s="273">
        <f>IF(ISBLANK('BudCom Expense worksheet'!H706),"",('BudCom Expense worksheet'!H706))</f>
        <v>295800</v>
      </c>
      <c r="H657" s="357" t="str">
        <f>IF(ISBLANK('BudCom Expense worksheet'!I706),"",('BudCom Expense worksheet'!I706))</f>
        <v/>
      </c>
      <c r="I657" s="358" t="str">
        <f>IF(ISBLANK('BudCom Expense worksheet'!J706),"",('BudCom Expense worksheet'!J706))</f>
        <v/>
      </c>
      <c r="J657" s="359">
        <f>IF(ISBLANK('BudCom Expense worksheet'!K706),"",('BudCom Expense worksheet'!K706))</f>
        <v>295800</v>
      </c>
      <c r="K657" s="359">
        <f>IF(ISBLANK('BudCom Expense worksheet'!L706),"",('BudCom Expense worksheet'!L706))</f>
        <v>295800</v>
      </c>
      <c r="L657" s="359">
        <f>IF(ISBLANK('BudCom Expense worksheet'!M706),"",('BudCom Expense worksheet'!M706))</f>
        <v>0</v>
      </c>
      <c r="M657" s="359">
        <f>IF(ISBLANK('BudCom Expense worksheet'!N706),"",('BudCom Expense worksheet'!N706))</f>
        <v>295800</v>
      </c>
      <c r="N657" s="254" t="str">
        <f>IF(ISBLANK('BudCom Expense worksheet'!O706),"",('BudCom Expense worksheet'!O706))</f>
        <v/>
      </c>
      <c r="O657" s="359">
        <f>IF(ISBLANK('BudCom Expense worksheet'!P706),"",('BudCom Expense worksheet'!P706))</f>
        <v>0</v>
      </c>
      <c r="P657" s="273" t="str">
        <f>IF(ISBLANK('BudCom Expense worksheet'!Q706),"",('BudCom Expense worksheet'!Q706))</f>
        <v/>
      </c>
    </row>
    <row r="658" spans="1:16" hidden="1" x14ac:dyDescent="0.25">
      <c r="A658" s="249"/>
      <c r="B658" s="282"/>
      <c r="C658" s="282"/>
      <c r="D658" s="282"/>
      <c r="E658" s="349" t="str">
        <f>IF(ISBLANK('BudCom Expense worksheet'!F708),"",('BudCom Expense worksheet'!F708))</f>
        <v/>
      </c>
      <c r="F658" s="349" t="str">
        <f>IF(ISBLANK('BudCom Expense worksheet'!G708),"",('BudCom Expense worksheet'!G708))</f>
        <v/>
      </c>
      <c r="G658" s="273">
        <f>IF(ISBLANK('BudCom Expense worksheet'!H708),"",('BudCom Expense worksheet'!H708))</f>
        <v>2600000</v>
      </c>
      <c r="H658" s="350" t="str">
        <f>IF(ISBLANK('BudCom Expense worksheet'!I708),"",('BudCom Expense worksheet'!I708))</f>
        <v/>
      </c>
      <c r="I658" s="351" t="str">
        <f>IF(ISBLANK('BudCom Expense worksheet'!J708),"",('BudCom Expense worksheet'!J708))</f>
        <v/>
      </c>
      <c r="J658" s="352">
        <f>IF(ISBLANK('BudCom Expense worksheet'!K708),"",('BudCom Expense worksheet'!K708))</f>
        <v>2600000</v>
      </c>
      <c r="K658" s="352">
        <f>IF(ISBLANK('BudCom Expense worksheet'!L708),"",('BudCom Expense worksheet'!L708))</f>
        <v>2600000</v>
      </c>
      <c r="L658" s="352">
        <f>IF(ISBLANK('BudCom Expense worksheet'!M708),"",('BudCom Expense worksheet'!M708))</f>
        <v>0</v>
      </c>
      <c r="M658" s="352">
        <f>IF(ISBLANK('BudCom Expense worksheet'!N708),"",('BudCom Expense worksheet'!N708))</f>
        <v>2600000</v>
      </c>
      <c r="N658" s="254" t="str">
        <f>IF(ISBLANK('BudCom Expense worksheet'!O708),"",('BudCom Expense worksheet'!O708))</f>
        <v/>
      </c>
      <c r="O658" s="352">
        <f>IF(ISBLANK('BudCom Expense worksheet'!P708),"",('BudCom Expense worksheet'!P708))</f>
        <v>0</v>
      </c>
      <c r="P658" s="273" t="str">
        <f>IF(ISBLANK('BudCom Expense worksheet'!Q708),"",('BudCom Expense worksheet'!Q708))</f>
        <v>recommended</v>
      </c>
    </row>
    <row r="659" spans="1:16" hidden="1" x14ac:dyDescent="0.25">
      <c r="A659" s="249"/>
      <c r="B659" s="282"/>
      <c r="C659" s="282"/>
      <c r="D659" s="282"/>
      <c r="E659" s="349" t="str">
        <f>IF(ISBLANK('BudCom Expense worksheet'!F710),"",('BudCom Expense worksheet'!F710))</f>
        <v/>
      </c>
      <c r="F659" s="349" t="str">
        <f>IF(ISBLANK('BudCom Expense worksheet'!G710),"",('BudCom Expense worksheet'!G710))</f>
        <v/>
      </c>
      <c r="G659" s="273" t="str">
        <f>IF(ISBLANK('BudCom Expense worksheet'!H710),"",('BudCom Expense worksheet'!H710))</f>
        <v/>
      </c>
      <c r="H659" s="350" t="str">
        <f>IF(ISBLANK('BudCom Expense worksheet'!I710),"",('BudCom Expense worksheet'!I710))</f>
        <v/>
      </c>
      <c r="I659" s="351" t="str">
        <f>IF(ISBLANK('BudCom Expense worksheet'!J710),"",('BudCom Expense worksheet'!J710))</f>
        <v/>
      </c>
      <c r="J659" s="352" t="str">
        <f>IF(ISBLANK('BudCom Expense worksheet'!K710),"",('BudCom Expense worksheet'!K710))</f>
        <v/>
      </c>
      <c r="K659" s="352" t="str">
        <f>IF(ISBLANK('BudCom Expense worksheet'!L710),"",('BudCom Expense worksheet'!L710))</f>
        <v/>
      </c>
      <c r="L659" s="352">
        <f>IF(ISBLANK('BudCom Expense worksheet'!M710),"",('BudCom Expense worksheet'!M710))</f>
        <v>0</v>
      </c>
      <c r="M659" s="352" t="str">
        <f>IF(ISBLANK('BudCom Expense worksheet'!N710),"",('BudCom Expense worksheet'!N710))</f>
        <v/>
      </c>
      <c r="N659" s="254" t="str">
        <f>IF(ISBLANK('BudCom Expense worksheet'!O710),"",('BudCom Expense worksheet'!O710))</f>
        <v/>
      </c>
      <c r="O659" s="352">
        <f>IF(ISBLANK('BudCom Expense worksheet'!P710),"",('BudCom Expense worksheet'!P710))</f>
        <v>0</v>
      </c>
      <c r="P659" s="273" t="str">
        <f>IF(ISBLANK('BudCom Expense worksheet'!Q710),"",('BudCom Expense worksheet'!Q710))</f>
        <v/>
      </c>
    </row>
    <row r="660" spans="1:16" hidden="1" x14ac:dyDescent="0.25">
      <c r="A660" s="249"/>
      <c r="B660" s="282"/>
      <c r="C660" s="282"/>
      <c r="D660" s="282"/>
      <c r="E660" s="349" t="str">
        <f>IF(ISBLANK('BudCom Expense worksheet'!F711),"",('BudCom Expense worksheet'!F711))</f>
        <v/>
      </c>
      <c r="F660" s="349" t="str">
        <f>IF(ISBLANK('BudCom Expense worksheet'!G711),"",('BudCom Expense worksheet'!G711))</f>
        <v/>
      </c>
      <c r="G660" s="273" t="str">
        <f>IF(ISBLANK('BudCom Expense worksheet'!H711),"",('BudCom Expense worksheet'!H711))</f>
        <v/>
      </c>
      <c r="H660" s="350" t="str">
        <f>IF(ISBLANK('BudCom Expense worksheet'!I711),"",('BudCom Expense worksheet'!I711))</f>
        <v/>
      </c>
      <c r="I660" s="351" t="str">
        <f>IF(ISBLANK('BudCom Expense worksheet'!J711),"",('BudCom Expense worksheet'!J711))</f>
        <v/>
      </c>
      <c r="J660" s="352" t="str">
        <f>IF(ISBLANK('BudCom Expense worksheet'!K711),"",('BudCom Expense worksheet'!K711))</f>
        <v/>
      </c>
      <c r="K660" s="352" t="str">
        <f>IF(ISBLANK('BudCom Expense worksheet'!L711),"",('BudCom Expense worksheet'!L711))</f>
        <v/>
      </c>
      <c r="L660" s="352">
        <f>IF(ISBLANK('BudCom Expense worksheet'!M711),"",('BudCom Expense worksheet'!M711))</f>
        <v>0</v>
      </c>
      <c r="M660" s="352" t="str">
        <f>IF(ISBLANK('BudCom Expense worksheet'!N711),"",('BudCom Expense worksheet'!N711))</f>
        <v/>
      </c>
      <c r="N660" s="254" t="str">
        <f>IF(ISBLANK('BudCom Expense worksheet'!O711),"",('BudCom Expense worksheet'!O711))</f>
        <v/>
      </c>
      <c r="O660" s="352">
        <f>IF(ISBLANK('BudCom Expense worksheet'!P711),"",('BudCom Expense worksheet'!P711))</f>
        <v>0</v>
      </c>
      <c r="P660" s="273" t="str">
        <f>IF(ISBLANK('BudCom Expense worksheet'!Q711),"",('BudCom Expense worksheet'!Q711))</f>
        <v/>
      </c>
    </row>
    <row r="661" spans="1:16" hidden="1" x14ac:dyDescent="0.25">
      <c r="A661" s="249"/>
      <c r="B661" s="298"/>
      <c r="C661" s="298"/>
      <c r="D661" s="298"/>
      <c r="E661" s="349" t="str">
        <f>IF(ISBLANK('BudCom Expense worksheet'!F712),"",('BudCom Expense worksheet'!F712))</f>
        <v/>
      </c>
      <c r="F661" s="349" t="str">
        <f>IF(ISBLANK('BudCom Expense worksheet'!G712),"",('BudCom Expense worksheet'!G712))</f>
        <v/>
      </c>
      <c r="G661" s="273" t="str">
        <f>IF(ISBLANK('BudCom Expense worksheet'!H712),"",('BudCom Expense worksheet'!H712))</f>
        <v/>
      </c>
      <c r="H661" s="353" t="str">
        <f>IF(ISBLANK('BudCom Expense worksheet'!I712),"",('BudCom Expense worksheet'!I712))</f>
        <v/>
      </c>
      <c r="I661" s="354" t="str">
        <f>IF(ISBLANK('BudCom Expense worksheet'!J712),"",('BudCom Expense worksheet'!J712))</f>
        <v/>
      </c>
      <c r="J661" s="352" t="str">
        <f>IF(ISBLANK('BudCom Expense worksheet'!K712),"",('BudCom Expense worksheet'!K712))</f>
        <v/>
      </c>
      <c r="K661" s="352" t="str">
        <f>IF(ISBLANK('BudCom Expense worksheet'!L712),"",('BudCom Expense worksheet'!L712))</f>
        <v/>
      </c>
      <c r="L661" s="352">
        <f>IF(ISBLANK('BudCom Expense worksheet'!M712),"",('BudCom Expense worksheet'!M712))</f>
        <v>0</v>
      </c>
      <c r="M661" s="352" t="str">
        <f>IF(ISBLANK('BudCom Expense worksheet'!N712),"",('BudCom Expense worksheet'!N712))</f>
        <v/>
      </c>
      <c r="N661" s="254" t="str">
        <f>IF(ISBLANK('BudCom Expense worksheet'!O712),"",('BudCom Expense worksheet'!O712))</f>
        <v/>
      </c>
      <c r="O661" s="352">
        <f>IF(ISBLANK('BudCom Expense worksheet'!P712),"",('BudCom Expense worksheet'!P712))</f>
        <v>0</v>
      </c>
      <c r="P661" s="273" t="str">
        <f>IF(ISBLANK('BudCom Expense worksheet'!Q712),"",('BudCom Expense worksheet'!Q712))</f>
        <v/>
      </c>
    </row>
    <row r="662" spans="1:16" hidden="1" x14ac:dyDescent="0.25">
      <c r="A662" s="294" t="s">
        <v>1126</v>
      </c>
      <c r="B662" s="249"/>
      <c r="C662" s="249"/>
      <c r="D662" s="249"/>
      <c r="E662" s="340" t="str">
        <f>IF(ISBLANK('BudCom Expense worksheet'!F713),"",('BudCom Expense worksheet'!F713))</f>
        <v/>
      </c>
      <c r="F662" s="340">
        <f>IF(ISBLANK('BudCom Expense worksheet'!G713),"",('BudCom Expense worksheet'!G713))</f>
        <v>0</v>
      </c>
      <c r="G662" s="273">
        <f>IF(ISBLANK('BudCom Expense worksheet'!H713),"",('BudCom Expense worksheet'!H713))</f>
        <v>0</v>
      </c>
      <c r="H662" s="347" t="str">
        <f>IF(ISBLANK('BudCom Expense worksheet'!I713),"",('BudCom Expense worksheet'!I713))</f>
        <v/>
      </c>
      <c r="I662" s="348" t="str">
        <f>IF(ISBLANK('BudCom Expense worksheet'!J713),"",('BudCom Expense worksheet'!J713))</f>
        <v/>
      </c>
      <c r="J662" s="265">
        <f>IF(ISBLANK('BudCom Expense worksheet'!K713),"",('BudCom Expense worksheet'!K713))</f>
        <v>0</v>
      </c>
      <c r="K662" s="265">
        <f>IF(ISBLANK('BudCom Expense worksheet'!L713),"",('BudCom Expense worksheet'!L713))</f>
        <v>0</v>
      </c>
      <c r="L662" s="265">
        <f>IF(ISBLANK('BudCom Expense worksheet'!M713),"",('BudCom Expense worksheet'!M713))</f>
        <v>0</v>
      </c>
      <c r="M662" s="265">
        <f>IF(ISBLANK('BudCom Expense worksheet'!N713),"",('BudCom Expense worksheet'!N713))</f>
        <v>0</v>
      </c>
      <c r="N662" s="254" t="str">
        <f>IF(ISBLANK('BudCom Expense worksheet'!O713),"",('BudCom Expense worksheet'!O713))</f>
        <v/>
      </c>
      <c r="O662" s="265">
        <f>IF(ISBLANK('BudCom Expense worksheet'!P713),"",('BudCom Expense worksheet'!P713))</f>
        <v>0</v>
      </c>
      <c r="P662" s="273" t="str">
        <f>IF(ISBLANK('BudCom Expense worksheet'!Q713),"",('BudCom Expense worksheet'!Q713))</f>
        <v/>
      </c>
    </row>
    <row r="663" spans="1:16" hidden="1" x14ac:dyDescent="0.25">
      <c r="A663" s="249" t="s">
        <v>1127</v>
      </c>
      <c r="B663" s="249"/>
      <c r="C663" s="249"/>
      <c r="D663" s="249"/>
      <c r="E663" s="279" t="str">
        <f>IF(ISBLANK('BudCom Expense worksheet'!F714),"",('BudCom Expense worksheet'!F714))</f>
        <v/>
      </c>
      <c r="F663" s="279" t="str">
        <f>IF(ISBLANK('BudCom Expense worksheet'!G714),"",('BudCom Expense worksheet'!G714))</f>
        <v/>
      </c>
      <c r="G663" s="273" t="str">
        <f>IF(ISBLANK('BudCom Expense worksheet'!H714),"",('BudCom Expense worksheet'!H714))</f>
        <v/>
      </c>
      <c r="H663" s="347" t="str">
        <f>IF(ISBLANK('BudCom Expense worksheet'!I714),"",('BudCom Expense worksheet'!I714))</f>
        <v/>
      </c>
      <c r="I663" s="348" t="str">
        <f>IF(ISBLANK('BudCom Expense worksheet'!J714),"",('BudCom Expense worksheet'!J714))</f>
        <v/>
      </c>
      <c r="J663" s="273" t="str">
        <f>IF(ISBLANK('BudCom Expense worksheet'!K714),"",('BudCom Expense worksheet'!K714))</f>
        <v/>
      </c>
      <c r="K663" s="273" t="str">
        <f>IF(ISBLANK('BudCom Expense worksheet'!L714),"",('BudCom Expense worksheet'!L714))</f>
        <v/>
      </c>
      <c r="L663" s="273" t="str">
        <f>IF(ISBLANK('BudCom Expense worksheet'!M714),"",('BudCom Expense worksheet'!M714))</f>
        <v/>
      </c>
      <c r="M663" s="273" t="str">
        <f>IF(ISBLANK('BudCom Expense worksheet'!N714),"",('BudCom Expense worksheet'!N714))</f>
        <v/>
      </c>
      <c r="N663" s="254" t="str">
        <f>IF(ISBLANK('BudCom Expense worksheet'!O714),"",('BudCom Expense worksheet'!O714))</f>
        <v/>
      </c>
      <c r="O663" s="273" t="str">
        <f>IF(ISBLANK('BudCom Expense worksheet'!P714),"",('BudCom Expense worksheet'!P714))</f>
        <v/>
      </c>
      <c r="P663" s="273" t="str">
        <f>IF(ISBLANK('BudCom Expense worksheet'!Q714),"",('BudCom Expense worksheet'!Q714))</f>
        <v/>
      </c>
    </row>
    <row r="664" spans="1:16" hidden="1" x14ac:dyDescent="0.25">
      <c r="A664" s="249"/>
      <c r="B664" s="298"/>
      <c r="C664" s="298"/>
      <c r="D664" s="298"/>
      <c r="E664" s="349" t="e">
        <f>IF(ISBLANK('BudCom Expense worksheet'!#REF!),"",('BudCom Expense worksheet'!#REF!))</f>
        <v>#REF!</v>
      </c>
      <c r="F664" s="349" t="e">
        <f>IF(ISBLANK('BudCom Expense worksheet'!#REF!),"",('BudCom Expense worksheet'!#REF!))</f>
        <v>#REF!</v>
      </c>
      <c r="G664" s="273" t="e">
        <f>IF(ISBLANK('BudCom Expense worksheet'!#REF!),"",('BudCom Expense worksheet'!#REF!))</f>
        <v>#REF!</v>
      </c>
      <c r="H664" s="350" t="e">
        <f>IF(ISBLANK('BudCom Expense worksheet'!#REF!),"",('BudCom Expense worksheet'!#REF!))</f>
        <v>#REF!</v>
      </c>
      <c r="I664" s="351" t="e">
        <f>IF(ISBLANK('BudCom Expense worksheet'!#REF!),"",('BudCom Expense worksheet'!#REF!))</f>
        <v>#REF!</v>
      </c>
      <c r="J664" s="352" t="e">
        <f>IF(ISBLANK('BudCom Expense worksheet'!#REF!),"",('BudCom Expense worksheet'!#REF!))</f>
        <v>#REF!</v>
      </c>
      <c r="K664" s="352" t="e">
        <f>IF(ISBLANK('BudCom Expense worksheet'!#REF!),"",('BudCom Expense worksheet'!#REF!))</f>
        <v>#REF!</v>
      </c>
      <c r="L664" s="352" t="e">
        <f>IF(ISBLANK('BudCom Expense worksheet'!#REF!),"",('BudCom Expense worksheet'!#REF!))</f>
        <v>#REF!</v>
      </c>
      <c r="M664" s="352" t="e">
        <f>IF(ISBLANK('BudCom Expense worksheet'!#REF!),"",('BudCom Expense worksheet'!#REF!))</f>
        <v>#REF!</v>
      </c>
      <c r="N664" s="254" t="e">
        <f>IF(ISBLANK('BudCom Expense worksheet'!#REF!),"",('BudCom Expense worksheet'!#REF!))</f>
        <v>#REF!</v>
      </c>
      <c r="O664" s="352" t="e">
        <f>IF(ISBLANK('BudCom Expense worksheet'!#REF!),"",('BudCom Expense worksheet'!#REF!))</f>
        <v>#REF!</v>
      </c>
      <c r="P664" s="273" t="e">
        <f>IF(ISBLANK('BudCom Expense worksheet'!#REF!),"",('BudCom Expense worksheet'!#REF!))</f>
        <v>#REF!</v>
      </c>
    </row>
    <row r="665" spans="1:16" hidden="1" x14ac:dyDescent="0.25">
      <c r="A665" s="249"/>
      <c r="B665" s="298"/>
      <c r="C665" s="298"/>
      <c r="D665" s="298"/>
      <c r="E665" s="349" t="str">
        <f>IF(ISBLANK('BudCom Expense worksheet'!F717),"",('BudCom Expense worksheet'!F717))</f>
        <v/>
      </c>
      <c r="F665" s="349" t="str">
        <f>IF(ISBLANK('BudCom Expense worksheet'!G717),"",('BudCom Expense worksheet'!G717))</f>
        <v/>
      </c>
      <c r="G665" s="273" t="str">
        <f>IF(ISBLANK('BudCom Expense worksheet'!H717),"",('BudCom Expense worksheet'!H717))</f>
        <v/>
      </c>
      <c r="H665" s="350" t="str">
        <f>IF(ISBLANK('BudCom Expense worksheet'!I717),"",('BudCom Expense worksheet'!I717))</f>
        <v/>
      </c>
      <c r="I665" s="351" t="str">
        <f>IF(ISBLANK('BudCom Expense worksheet'!J717),"",('BudCom Expense worksheet'!J717))</f>
        <v/>
      </c>
      <c r="J665" s="352" t="str">
        <f>IF(ISBLANK('BudCom Expense worksheet'!K717),"",('BudCom Expense worksheet'!K717))</f>
        <v/>
      </c>
      <c r="K665" s="352" t="str">
        <f>IF(ISBLANK('BudCom Expense worksheet'!L717),"",('BudCom Expense worksheet'!L717))</f>
        <v/>
      </c>
      <c r="L665" s="352">
        <f>IF(ISBLANK('BudCom Expense worksheet'!M717),"",('BudCom Expense worksheet'!M717))</f>
        <v>0</v>
      </c>
      <c r="M665" s="352" t="str">
        <f>IF(ISBLANK('BudCom Expense worksheet'!N717),"",('BudCom Expense worksheet'!N717))</f>
        <v/>
      </c>
      <c r="N665" s="254" t="str">
        <f>IF(ISBLANK('BudCom Expense worksheet'!O717),"",('BudCom Expense worksheet'!O717))</f>
        <v/>
      </c>
      <c r="O665" s="352">
        <f>IF(ISBLANK('BudCom Expense worksheet'!P717),"",('BudCom Expense worksheet'!P717))</f>
        <v>0</v>
      </c>
      <c r="P665" s="273" t="str">
        <f>IF(ISBLANK('BudCom Expense worksheet'!Q717),"",('BudCom Expense worksheet'!Q717))</f>
        <v/>
      </c>
    </row>
    <row r="666" spans="1:16" hidden="1" x14ac:dyDescent="0.25">
      <c r="A666" s="249"/>
      <c r="B666" s="298"/>
      <c r="C666" s="298"/>
      <c r="D666" s="298"/>
      <c r="E666" s="349" t="str">
        <f>IF(ISBLANK('BudCom Expense worksheet'!F718),"",('BudCom Expense worksheet'!F718))</f>
        <v/>
      </c>
      <c r="F666" s="349" t="str">
        <f>IF(ISBLANK('BudCom Expense worksheet'!G718),"",('BudCom Expense worksheet'!G718))</f>
        <v/>
      </c>
      <c r="G666" s="273" t="str">
        <f>IF(ISBLANK('BudCom Expense worksheet'!H718),"",('BudCom Expense worksheet'!H718))</f>
        <v/>
      </c>
      <c r="H666" s="350" t="str">
        <f>IF(ISBLANK('BudCom Expense worksheet'!I718),"",('BudCom Expense worksheet'!I718))</f>
        <v/>
      </c>
      <c r="I666" s="351" t="str">
        <f>IF(ISBLANK('BudCom Expense worksheet'!J718),"",('BudCom Expense worksheet'!J718))</f>
        <v/>
      </c>
      <c r="J666" s="352" t="str">
        <f>IF(ISBLANK('BudCom Expense worksheet'!K718),"",('BudCom Expense worksheet'!K718))</f>
        <v/>
      </c>
      <c r="K666" s="352" t="str">
        <f>IF(ISBLANK('BudCom Expense worksheet'!L718),"",('BudCom Expense worksheet'!L718))</f>
        <v/>
      </c>
      <c r="L666" s="352">
        <f>IF(ISBLANK('BudCom Expense worksheet'!M718),"",('BudCom Expense worksheet'!M718))</f>
        <v>0</v>
      </c>
      <c r="M666" s="352" t="str">
        <f>IF(ISBLANK('BudCom Expense worksheet'!N718),"",('BudCom Expense worksheet'!N718))</f>
        <v/>
      </c>
      <c r="N666" s="254" t="str">
        <f>IF(ISBLANK('BudCom Expense worksheet'!O718),"",('BudCom Expense worksheet'!O718))</f>
        <v/>
      </c>
      <c r="O666" s="352">
        <f>IF(ISBLANK('BudCom Expense worksheet'!P718),"",('BudCom Expense worksheet'!P718))</f>
        <v>0</v>
      </c>
      <c r="P666" s="273" t="str">
        <f>IF(ISBLANK('BudCom Expense worksheet'!Q718),"",('BudCom Expense worksheet'!Q718))</f>
        <v/>
      </c>
    </row>
    <row r="667" spans="1:16" hidden="1" x14ac:dyDescent="0.25">
      <c r="A667" s="249"/>
      <c r="B667" s="298"/>
      <c r="C667" s="298"/>
      <c r="D667" s="298"/>
      <c r="E667" s="349" t="str">
        <f>IF(ISBLANK('BudCom Expense worksheet'!F719),"",('BudCom Expense worksheet'!F719))</f>
        <v/>
      </c>
      <c r="F667" s="349" t="str">
        <f>IF(ISBLANK('BudCom Expense worksheet'!G719),"",('BudCom Expense worksheet'!G719))</f>
        <v/>
      </c>
      <c r="G667" s="273" t="str">
        <f>IF(ISBLANK('BudCom Expense worksheet'!H719),"",('BudCom Expense worksheet'!H719))</f>
        <v/>
      </c>
      <c r="H667" s="353" t="str">
        <f>IF(ISBLANK('BudCom Expense worksheet'!I719),"",('BudCom Expense worksheet'!I719))</f>
        <v/>
      </c>
      <c r="I667" s="354" t="str">
        <f>IF(ISBLANK('BudCom Expense worksheet'!J719),"",('BudCom Expense worksheet'!J719))</f>
        <v/>
      </c>
      <c r="J667" s="352" t="str">
        <f>IF(ISBLANK('BudCom Expense worksheet'!K719),"",('BudCom Expense worksheet'!K719))</f>
        <v/>
      </c>
      <c r="K667" s="352" t="str">
        <f>IF(ISBLANK('BudCom Expense worksheet'!L719),"",('BudCom Expense worksheet'!L719))</f>
        <v/>
      </c>
      <c r="L667" s="360">
        <f>IF(ISBLANK('BudCom Expense worksheet'!M719),"",('BudCom Expense worksheet'!M719))</f>
        <v>0</v>
      </c>
      <c r="M667" s="352" t="str">
        <f>IF(ISBLANK('BudCom Expense worksheet'!N719),"",('BudCom Expense worksheet'!N719))</f>
        <v/>
      </c>
      <c r="N667" s="254" t="str">
        <f>IF(ISBLANK('BudCom Expense worksheet'!O719),"",('BudCom Expense worksheet'!O719))</f>
        <v/>
      </c>
      <c r="O667" s="352">
        <f>IF(ISBLANK('BudCom Expense worksheet'!P719),"",('BudCom Expense worksheet'!P719))</f>
        <v>0</v>
      </c>
      <c r="P667" s="273" t="str">
        <f>IF(ISBLANK('BudCom Expense worksheet'!Q719),"",('BudCom Expense worksheet'!Q719))</f>
        <v/>
      </c>
    </row>
    <row r="668" spans="1:16" hidden="1" x14ac:dyDescent="0.25">
      <c r="A668" s="294" t="s">
        <v>1198</v>
      </c>
      <c r="B668" s="249"/>
      <c r="C668" s="249"/>
      <c r="D668" s="249"/>
      <c r="E668" s="340" t="str">
        <f>IF(ISBLANK('BudCom Expense worksheet'!F720),"",('BudCom Expense worksheet'!F720))</f>
        <v/>
      </c>
      <c r="F668" s="340">
        <f>IF(ISBLANK('BudCom Expense worksheet'!G720),"",('BudCom Expense worksheet'!G720))</f>
        <v>0</v>
      </c>
      <c r="G668" s="273">
        <f>IF(ISBLANK('BudCom Expense worksheet'!H720),"",('BudCom Expense worksheet'!H720))</f>
        <v>0</v>
      </c>
      <c r="H668" s="347" t="str">
        <f>IF(ISBLANK('BudCom Expense worksheet'!I720),"",('BudCom Expense worksheet'!I720))</f>
        <v/>
      </c>
      <c r="I668" s="348" t="str">
        <f>IF(ISBLANK('BudCom Expense worksheet'!J720),"",('BudCom Expense worksheet'!J720))</f>
        <v/>
      </c>
      <c r="J668" s="265">
        <f>IF(ISBLANK('BudCom Expense worksheet'!K720),"",('BudCom Expense worksheet'!K720))</f>
        <v>0</v>
      </c>
      <c r="K668" s="265">
        <f>IF(ISBLANK('BudCom Expense worksheet'!L720),"",('BudCom Expense worksheet'!L720))</f>
        <v>0</v>
      </c>
      <c r="L668" s="265">
        <f>IF(ISBLANK('BudCom Expense worksheet'!M720),"",('BudCom Expense worksheet'!M720))</f>
        <v>0</v>
      </c>
      <c r="M668" s="265">
        <f>IF(ISBLANK('BudCom Expense worksheet'!N720),"",('BudCom Expense worksheet'!N720))</f>
        <v>0</v>
      </c>
      <c r="N668" s="254" t="str">
        <f>IF(ISBLANK('BudCom Expense worksheet'!O720),"",('BudCom Expense worksheet'!O720))</f>
        <v/>
      </c>
      <c r="O668" s="265">
        <f>IF(ISBLANK('BudCom Expense worksheet'!P720),"",('BudCom Expense worksheet'!P720))</f>
        <v>0</v>
      </c>
      <c r="P668" s="273" t="str">
        <f>IF(ISBLANK('BudCom Expense worksheet'!Q720),"",('BudCom Expense worksheet'!Q720))</f>
        <v/>
      </c>
    </row>
    <row r="669" spans="1:16" hidden="1" x14ac:dyDescent="0.25">
      <c r="A669" s="249" t="s">
        <v>1128</v>
      </c>
      <c r="B669" s="249"/>
      <c r="C669" s="249"/>
      <c r="D669" s="249"/>
      <c r="E669" s="279" t="str">
        <f>IF(ISBLANK('BudCom Expense worksheet'!F721),"",('BudCom Expense worksheet'!F721))</f>
        <v/>
      </c>
      <c r="F669" s="279" t="str">
        <f>IF(ISBLANK('BudCom Expense worksheet'!G721),"",('BudCom Expense worksheet'!G721))</f>
        <v/>
      </c>
      <c r="G669" s="273" t="str">
        <f>IF(ISBLANK('BudCom Expense worksheet'!H721),"",('BudCom Expense worksheet'!H721))</f>
        <v/>
      </c>
      <c r="H669" s="347" t="str">
        <f>IF(ISBLANK('BudCom Expense worksheet'!I721),"",('BudCom Expense worksheet'!I721))</f>
        <v/>
      </c>
      <c r="I669" s="348" t="str">
        <f>IF(ISBLANK('BudCom Expense worksheet'!J721),"",('BudCom Expense worksheet'!J721))</f>
        <v/>
      </c>
      <c r="J669" s="273" t="str">
        <f>IF(ISBLANK('BudCom Expense worksheet'!K721),"",('BudCom Expense worksheet'!K721))</f>
        <v/>
      </c>
      <c r="K669" s="273" t="str">
        <f>IF(ISBLANK('BudCom Expense worksheet'!L721),"",('BudCom Expense worksheet'!L721))</f>
        <v/>
      </c>
      <c r="L669" s="273" t="str">
        <f>IF(ISBLANK('BudCom Expense worksheet'!M721),"",('BudCom Expense worksheet'!M721))</f>
        <v/>
      </c>
      <c r="M669" s="273" t="str">
        <f>IF(ISBLANK('BudCom Expense worksheet'!N721),"",('BudCom Expense worksheet'!N721))</f>
        <v/>
      </c>
      <c r="N669" s="254" t="str">
        <f>IF(ISBLANK('BudCom Expense worksheet'!O721),"",('BudCom Expense worksheet'!O721))</f>
        <v/>
      </c>
      <c r="O669" s="273" t="str">
        <f>IF(ISBLANK('BudCom Expense worksheet'!P721),"",('BudCom Expense worksheet'!P721))</f>
        <v/>
      </c>
      <c r="P669" s="273" t="str">
        <f>IF(ISBLANK('BudCom Expense worksheet'!Q721),"",('BudCom Expense worksheet'!Q721))</f>
        <v/>
      </c>
    </row>
    <row r="670" spans="1:16" hidden="1" x14ac:dyDescent="0.25">
      <c r="A670" s="249"/>
      <c r="B670" s="355" t="s">
        <v>1233</v>
      </c>
      <c r="C670" s="361" t="s">
        <v>1210</v>
      </c>
      <c r="D670" s="361"/>
      <c r="E670" s="356" t="str">
        <f>IF(ISBLANK('BudCom Expense worksheet'!F722),"",('BudCom Expense worksheet'!F722))</f>
        <v/>
      </c>
      <c r="F670" s="356" t="str">
        <f>IF(ISBLANK('BudCom Expense worksheet'!G722),"",('BudCom Expense worksheet'!G722))</f>
        <v/>
      </c>
      <c r="G670" s="273">
        <f>IF(ISBLANK('BudCom Expense worksheet'!H722),"",('BudCom Expense worksheet'!H722))</f>
        <v>25000</v>
      </c>
      <c r="H670" s="357" t="str">
        <f>IF(ISBLANK('BudCom Expense worksheet'!I722),"",('BudCom Expense worksheet'!I722))</f>
        <v/>
      </c>
      <c r="I670" s="358" t="str">
        <f>IF(ISBLANK('BudCom Expense worksheet'!J722),"",('BudCom Expense worksheet'!J722))</f>
        <v/>
      </c>
      <c r="J670" s="359">
        <f>IF(ISBLANK('BudCom Expense worksheet'!K722),"",('BudCom Expense worksheet'!K722))</f>
        <v>25000</v>
      </c>
      <c r="K670" s="359">
        <f>IF(ISBLANK('BudCom Expense worksheet'!L722),"",('BudCom Expense worksheet'!L722))</f>
        <v>25000</v>
      </c>
      <c r="L670" s="359">
        <f>IF(ISBLANK('BudCom Expense worksheet'!M722),"",('BudCom Expense worksheet'!M722))</f>
        <v>0</v>
      </c>
      <c r="M670" s="359">
        <f>IF(ISBLANK('BudCom Expense worksheet'!N722),"",('BudCom Expense worksheet'!N722))</f>
        <v>25000</v>
      </c>
      <c r="N670" s="254" t="str">
        <f>IF(ISBLANK('BudCom Expense worksheet'!O722),"",('BudCom Expense worksheet'!O722))</f>
        <v/>
      </c>
      <c r="O670" s="359">
        <f>IF(ISBLANK('BudCom Expense worksheet'!P722),"",('BudCom Expense worksheet'!P722))</f>
        <v>0</v>
      </c>
      <c r="P670" s="273" t="str">
        <f>IF(ISBLANK('BudCom Expense worksheet'!Q722),"",('BudCom Expense worksheet'!Q722))</f>
        <v/>
      </c>
    </row>
    <row r="671" spans="1:16" hidden="1" x14ac:dyDescent="0.25">
      <c r="A671" s="249"/>
      <c r="B671" s="355" t="s">
        <v>1235</v>
      </c>
      <c r="C671" s="361" t="s">
        <v>1224</v>
      </c>
      <c r="D671" s="361"/>
      <c r="E671" s="356" t="e">
        <f>IF(ISBLANK('BudCom Expense worksheet'!#REF!),"",('BudCom Expense worksheet'!#REF!))</f>
        <v>#REF!</v>
      </c>
      <c r="F671" s="356" t="e">
        <f>IF(ISBLANK('BudCom Expense worksheet'!#REF!),"",('BudCom Expense worksheet'!#REF!))</f>
        <v>#REF!</v>
      </c>
      <c r="G671" s="273" t="e">
        <f>IF(ISBLANK('BudCom Expense worksheet'!#REF!),"",('BudCom Expense worksheet'!#REF!))</f>
        <v>#REF!</v>
      </c>
      <c r="H671" s="357" t="e">
        <f>IF(ISBLANK('BudCom Expense worksheet'!#REF!),"",('BudCom Expense worksheet'!#REF!))</f>
        <v>#REF!</v>
      </c>
      <c r="I671" s="358" t="e">
        <f>IF(ISBLANK('BudCom Expense worksheet'!#REF!),"",('BudCom Expense worksheet'!#REF!))</f>
        <v>#REF!</v>
      </c>
      <c r="J671" s="359" t="e">
        <f>IF(ISBLANK('BudCom Expense worksheet'!#REF!),"",('BudCom Expense worksheet'!#REF!))</f>
        <v>#REF!</v>
      </c>
      <c r="K671" s="359" t="e">
        <f>IF(ISBLANK('BudCom Expense worksheet'!#REF!),"",('BudCom Expense worksheet'!#REF!))</f>
        <v>#REF!</v>
      </c>
      <c r="L671" s="359" t="e">
        <f>IF(ISBLANK('BudCom Expense worksheet'!#REF!),"",('BudCom Expense worksheet'!#REF!))</f>
        <v>#REF!</v>
      </c>
      <c r="M671" s="359" t="e">
        <f>IF(ISBLANK('BudCom Expense worksheet'!#REF!),"",('BudCom Expense worksheet'!#REF!))</f>
        <v>#REF!</v>
      </c>
      <c r="N671" s="254" t="e">
        <f>IF(ISBLANK('BudCom Expense worksheet'!#REF!),"",('BudCom Expense worksheet'!#REF!))</f>
        <v>#REF!</v>
      </c>
      <c r="O671" s="359" t="e">
        <f>IF(ISBLANK('BudCom Expense worksheet'!#REF!),"",('BudCom Expense worksheet'!#REF!))</f>
        <v>#REF!</v>
      </c>
      <c r="P671" s="273" t="e">
        <f>IF(ISBLANK('BudCom Expense worksheet'!#REF!),"",('BudCom Expense worksheet'!#REF!))</f>
        <v>#REF!</v>
      </c>
    </row>
    <row r="672" spans="1:16" hidden="1" x14ac:dyDescent="0.25">
      <c r="A672" s="249"/>
      <c r="B672" s="355" t="s">
        <v>1246</v>
      </c>
      <c r="C672" s="361" t="s">
        <v>174</v>
      </c>
      <c r="D672" s="361"/>
      <c r="E672" s="356" t="str">
        <f>IF(ISBLANK('BudCom Expense worksheet'!F723),"",('BudCom Expense worksheet'!F723))</f>
        <v/>
      </c>
      <c r="F672" s="356" t="str">
        <f>IF(ISBLANK('BudCom Expense worksheet'!G723),"",('BudCom Expense worksheet'!G723))</f>
        <v/>
      </c>
      <c r="G672" s="273">
        <f>IF(ISBLANK('BudCom Expense worksheet'!H723),"",('BudCom Expense worksheet'!H723))</f>
        <v>45</v>
      </c>
      <c r="H672" s="357" t="str">
        <f>IF(ISBLANK('BudCom Expense worksheet'!I723),"",('BudCom Expense worksheet'!I723))</f>
        <v/>
      </c>
      <c r="I672" s="358" t="str">
        <f>IF(ISBLANK('BudCom Expense worksheet'!J723),"",('BudCom Expense worksheet'!J723))</f>
        <v/>
      </c>
      <c r="J672" s="359">
        <f>IF(ISBLANK('BudCom Expense worksheet'!K723),"",('BudCom Expense worksheet'!K723))</f>
        <v>45</v>
      </c>
      <c r="K672" s="359">
        <f>IF(ISBLANK('BudCom Expense worksheet'!L723),"",('BudCom Expense worksheet'!L723))</f>
        <v>45</v>
      </c>
      <c r="L672" s="359">
        <f>IF(ISBLANK('BudCom Expense worksheet'!M723),"",('BudCom Expense worksheet'!M723))</f>
        <v>0</v>
      </c>
      <c r="M672" s="359">
        <f>IF(ISBLANK('BudCom Expense worksheet'!N723),"",('BudCom Expense worksheet'!N723))</f>
        <v>45</v>
      </c>
      <c r="N672" s="254" t="str">
        <f>IF(ISBLANK('BudCom Expense worksheet'!O723),"",('BudCom Expense worksheet'!O723))</f>
        <v/>
      </c>
      <c r="O672" s="359">
        <f>IF(ISBLANK('BudCom Expense worksheet'!P723),"",('BudCom Expense worksheet'!P723))</f>
        <v>0</v>
      </c>
      <c r="P672" s="273" t="str">
        <f>IF(ISBLANK('BudCom Expense worksheet'!Q723),"",('BudCom Expense worksheet'!Q723))</f>
        <v/>
      </c>
    </row>
    <row r="673" spans="1:16" hidden="1" x14ac:dyDescent="0.25">
      <c r="A673" s="249"/>
      <c r="B673" s="355" t="s">
        <v>1241</v>
      </c>
      <c r="C673" s="361" t="s">
        <v>1243</v>
      </c>
      <c r="D673" s="361"/>
      <c r="E673" s="356" t="str">
        <f>IF(ISBLANK('BudCom Expense worksheet'!F724),"",('BudCom Expense worksheet'!F724))</f>
        <v/>
      </c>
      <c r="F673" s="356" t="str">
        <f>IF(ISBLANK('BudCom Expense worksheet'!G724),"",('BudCom Expense worksheet'!G724))</f>
        <v/>
      </c>
      <c r="G673" s="273">
        <f>IF(ISBLANK('BudCom Expense worksheet'!H724),"",('BudCom Expense worksheet'!H724))</f>
        <v>0</v>
      </c>
      <c r="H673" s="357" t="str">
        <f>IF(ISBLANK('BudCom Expense worksheet'!I724),"",('BudCom Expense worksheet'!I724))</f>
        <v/>
      </c>
      <c r="I673" s="358" t="str">
        <f>IF(ISBLANK('BudCom Expense worksheet'!J724),"",('BudCom Expense worksheet'!J724))</f>
        <v/>
      </c>
      <c r="J673" s="359">
        <f>IF(ISBLANK('BudCom Expense worksheet'!K724),"",('BudCom Expense worksheet'!K724))</f>
        <v>4000</v>
      </c>
      <c r="K673" s="359">
        <f>IF(ISBLANK('BudCom Expense worksheet'!L724),"",('BudCom Expense worksheet'!L724))</f>
        <v>0</v>
      </c>
      <c r="L673" s="359">
        <f>IF(ISBLANK('BudCom Expense worksheet'!M724),"",('BudCom Expense worksheet'!M724))</f>
        <v>4000</v>
      </c>
      <c r="M673" s="359">
        <f>IF(ISBLANK('BudCom Expense worksheet'!N724),"",('BudCom Expense worksheet'!N724))</f>
        <v>0</v>
      </c>
      <c r="N673" s="254" t="str">
        <f>IF(ISBLANK('BudCom Expense worksheet'!O724),"",('BudCom Expense worksheet'!O724))</f>
        <v/>
      </c>
      <c r="O673" s="359">
        <f>IF(ISBLANK('BudCom Expense worksheet'!P724),"",('BudCom Expense worksheet'!P724))</f>
        <v>0</v>
      </c>
      <c r="P673" s="273" t="str">
        <f>IF(ISBLANK('BudCom Expense worksheet'!Q724),"",('BudCom Expense worksheet'!Q724))</f>
        <v/>
      </c>
    </row>
    <row r="674" spans="1:16" hidden="1" x14ac:dyDescent="0.25">
      <c r="A674" s="249"/>
      <c r="B674" s="355" t="s">
        <v>1244</v>
      </c>
      <c r="C674" s="361" t="s">
        <v>1245</v>
      </c>
      <c r="D674" s="361"/>
      <c r="E674" s="356" t="str">
        <f>IF(ISBLANK('BudCom Expense worksheet'!F725),"",('BudCom Expense worksheet'!F725))</f>
        <v/>
      </c>
      <c r="F674" s="356" t="str">
        <f>IF(ISBLANK('BudCom Expense worksheet'!G725),"",('BudCom Expense worksheet'!G725))</f>
        <v/>
      </c>
      <c r="G674" s="273">
        <f>IF(ISBLANK('BudCom Expense worksheet'!H725),"",('BudCom Expense worksheet'!H725))</f>
        <v>0</v>
      </c>
      <c r="H674" s="357" t="str">
        <f>IF(ISBLANK('BudCom Expense worksheet'!I725),"",('BudCom Expense worksheet'!I725))</f>
        <v/>
      </c>
      <c r="I674" s="358" t="str">
        <f>IF(ISBLANK('BudCom Expense worksheet'!J725),"",('BudCom Expense worksheet'!J725))</f>
        <v/>
      </c>
      <c r="J674" s="359">
        <f>IF(ISBLANK('BudCom Expense worksheet'!K725),"",('BudCom Expense worksheet'!K725))</f>
        <v>15760</v>
      </c>
      <c r="K674" s="359">
        <f>IF(ISBLANK('BudCom Expense worksheet'!L725),"",('BudCom Expense worksheet'!L725))</f>
        <v>0</v>
      </c>
      <c r="L674" s="359">
        <f>IF(ISBLANK('BudCom Expense worksheet'!M725),"",('BudCom Expense worksheet'!M725))</f>
        <v>15760</v>
      </c>
      <c r="M674" s="359">
        <f>IF(ISBLANK('BudCom Expense worksheet'!N725),"",('BudCom Expense worksheet'!N725))</f>
        <v>0</v>
      </c>
      <c r="N674" s="254" t="str">
        <f>IF(ISBLANK('BudCom Expense worksheet'!O725),"",('BudCom Expense worksheet'!O725))</f>
        <v/>
      </c>
      <c r="O674" s="359">
        <f>IF(ISBLANK('BudCom Expense worksheet'!P725),"",('BudCom Expense worksheet'!P725))</f>
        <v>0</v>
      </c>
      <c r="P674" s="273" t="str">
        <f>IF(ISBLANK('BudCom Expense worksheet'!Q725),"",('BudCom Expense worksheet'!Q725))</f>
        <v/>
      </c>
    </row>
    <row r="675" spans="1:16" hidden="1" x14ac:dyDescent="0.25">
      <c r="A675" s="249"/>
      <c r="B675" s="249"/>
      <c r="E675" s="279" t="e">
        <f>IF(ISBLANK('BudCom Expense worksheet'!#REF!),"",('BudCom Expense worksheet'!#REF!))</f>
        <v>#REF!</v>
      </c>
      <c r="F675" s="279" t="e">
        <f>IF(ISBLANK('BudCom Expense worksheet'!#REF!),"",('BudCom Expense worksheet'!#REF!))</f>
        <v>#REF!</v>
      </c>
      <c r="G675" s="273" t="e">
        <f>IF(ISBLANK('BudCom Expense worksheet'!#REF!),"",('BudCom Expense worksheet'!#REF!))</f>
        <v>#REF!</v>
      </c>
      <c r="H675" s="347" t="e">
        <f>IF(ISBLANK('BudCom Expense worksheet'!#REF!),"",('BudCom Expense worksheet'!#REF!))</f>
        <v>#REF!</v>
      </c>
      <c r="I675" s="348" t="e">
        <f>IF(ISBLANK('BudCom Expense worksheet'!#REF!),"",('BudCom Expense worksheet'!#REF!))</f>
        <v>#REF!</v>
      </c>
      <c r="J675" s="273" t="e">
        <f>IF(ISBLANK('BudCom Expense worksheet'!#REF!),"",('BudCom Expense worksheet'!#REF!))</f>
        <v>#REF!</v>
      </c>
      <c r="K675" s="273" t="e">
        <f>IF(ISBLANK('BudCom Expense worksheet'!#REF!),"",('BudCom Expense worksheet'!#REF!))</f>
        <v>#REF!</v>
      </c>
      <c r="L675" s="273" t="e">
        <f>IF(ISBLANK('BudCom Expense worksheet'!#REF!),"",('BudCom Expense worksheet'!#REF!))</f>
        <v>#REF!</v>
      </c>
      <c r="M675" s="273" t="e">
        <f>IF(ISBLANK('BudCom Expense worksheet'!#REF!),"",('BudCom Expense worksheet'!#REF!))</f>
        <v>#REF!</v>
      </c>
      <c r="N675" s="254" t="e">
        <f>IF(ISBLANK('BudCom Expense worksheet'!#REF!),"",('BudCom Expense worksheet'!#REF!))</f>
        <v>#REF!</v>
      </c>
      <c r="O675" s="273" t="e">
        <f>IF(ISBLANK('BudCom Expense worksheet'!#REF!),"",('BudCom Expense worksheet'!#REF!))</f>
        <v>#REF!</v>
      </c>
      <c r="P675" s="273" t="e">
        <f>IF(ISBLANK('BudCom Expense worksheet'!#REF!),"",('BudCom Expense worksheet'!#REF!))</f>
        <v>#REF!</v>
      </c>
    </row>
    <row r="676" spans="1:16" hidden="1" x14ac:dyDescent="0.25">
      <c r="A676" s="249"/>
      <c r="B676" s="355" t="s">
        <v>1292</v>
      </c>
      <c r="C676" s="282" t="s">
        <v>1271</v>
      </c>
      <c r="D676" s="282"/>
      <c r="E676" s="349" t="str">
        <f>IF(ISBLANK('BudCom Expense worksheet'!F727),"",('BudCom Expense worksheet'!F727))</f>
        <v/>
      </c>
      <c r="F676" s="349" t="str">
        <f>IF(ISBLANK('BudCom Expense worksheet'!G727),"",('BudCom Expense worksheet'!G727))</f>
        <v/>
      </c>
      <c r="G676" s="273">
        <f>IF(ISBLANK('BudCom Expense worksheet'!H727),"",('BudCom Expense worksheet'!H727))</f>
        <v>25000</v>
      </c>
      <c r="H676" s="350" t="str">
        <f>IF(ISBLANK('BudCom Expense worksheet'!I727),"",('BudCom Expense worksheet'!I727))</f>
        <v/>
      </c>
      <c r="I676" s="351" t="str">
        <f>IF(ISBLANK('BudCom Expense worksheet'!J727),"",('BudCom Expense worksheet'!J727))</f>
        <v/>
      </c>
      <c r="J676" s="352">
        <f>IF(ISBLANK('BudCom Expense worksheet'!K727),"",('BudCom Expense worksheet'!K727))</f>
        <v>25000</v>
      </c>
      <c r="K676" s="352">
        <f>IF(ISBLANK('BudCom Expense worksheet'!L727),"",('BudCom Expense worksheet'!L727))</f>
        <v>25000</v>
      </c>
      <c r="L676" s="352">
        <f>IF(ISBLANK('BudCom Expense worksheet'!M727),"",('BudCom Expense worksheet'!M727))</f>
        <v>0</v>
      </c>
      <c r="M676" s="352">
        <f>IF(ISBLANK('BudCom Expense worksheet'!N727),"",('BudCom Expense worksheet'!N727))</f>
        <v>25000</v>
      </c>
      <c r="N676" s="254" t="str">
        <f>IF(ISBLANK('BudCom Expense worksheet'!O727),"",('BudCom Expense worksheet'!O727))</f>
        <v/>
      </c>
      <c r="O676" s="352">
        <f>IF(ISBLANK('BudCom Expense worksheet'!P727),"",('BudCom Expense worksheet'!P727))</f>
        <v>0</v>
      </c>
      <c r="P676" s="273" t="str">
        <f>IF(ISBLANK('BudCom Expense worksheet'!Q727),"",('BudCom Expense worksheet'!Q727))</f>
        <v>recommended</v>
      </c>
    </row>
    <row r="677" spans="1:16" hidden="1" x14ac:dyDescent="0.25">
      <c r="A677" s="249"/>
      <c r="B677" s="355" t="s">
        <v>1297</v>
      </c>
      <c r="C677" s="282" t="s">
        <v>1272</v>
      </c>
      <c r="D677" s="282"/>
      <c r="E677" s="349" t="str">
        <f>IF(ISBLANK('BudCom Expense worksheet'!F728),"",('BudCom Expense worksheet'!F728))</f>
        <v/>
      </c>
      <c r="F677" s="349" t="str">
        <f>IF(ISBLANK('BudCom Expense worksheet'!G728),"",('BudCom Expense worksheet'!G728))</f>
        <v/>
      </c>
      <c r="G677" s="273">
        <f>IF(ISBLANK('BudCom Expense worksheet'!H728),"",('BudCom Expense worksheet'!H728))</f>
        <v>5835</v>
      </c>
      <c r="H677" s="350" t="str">
        <f>IF(ISBLANK('BudCom Expense worksheet'!I728),"",('BudCom Expense worksheet'!I728))</f>
        <v/>
      </c>
      <c r="I677" s="351" t="str">
        <f>IF(ISBLANK('BudCom Expense worksheet'!J728),"",('BudCom Expense worksheet'!J728))</f>
        <v/>
      </c>
      <c r="J677" s="352">
        <f>IF(ISBLANK('BudCom Expense worksheet'!K728),"",('BudCom Expense worksheet'!K728))</f>
        <v>5835</v>
      </c>
      <c r="K677" s="352">
        <f>IF(ISBLANK('BudCom Expense worksheet'!L728),"",('BudCom Expense worksheet'!L728))</f>
        <v>4000</v>
      </c>
      <c r="L677" s="352">
        <f>IF(ISBLANK('BudCom Expense worksheet'!M728),"",('BudCom Expense worksheet'!M728))</f>
        <v>1835</v>
      </c>
      <c r="M677" s="352">
        <f>IF(ISBLANK('BudCom Expense worksheet'!N728),"",('BudCom Expense worksheet'!N728))</f>
        <v>5835</v>
      </c>
      <c r="N677" s="254" t="str">
        <f>IF(ISBLANK('BudCom Expense worksheet'!O728),"",('BudCom Expense worksheet'!O728))</f>
        <v/>
      </c>
      <c r="O677" s="352">
        <f>IF(ISBLANK('BudCom Expense worksheet'!P728),"",('BudCom Expense worksheet'!P728))</f>
        <v>-1835</v>
      </c>
      <c r="P677" s="273" t="str">
        <f>IF(ISBLANK('BudCom Expense worksheet'!Q728),"",('BudCom Expense worksheet'!Q728))</f>
        <v>recommended</v>
      </c>
    </row>
    <row r="678" spans="1:16" hidden="1" x14ac:dyDescent="0.25">
      <c r="A678" s="249"/>
      <c r="B678" s="355" t="s">
        <v>1301</v>
      </c>
      <c r="C678" s="282" t="s">
        <v>174</v>
      </c>
      <c r="D678" s="282"/>
      <c r="E678" s="349" t="str">
        <f>IF(ISBLANK('BudCom Expense worksheet'!F729),"",('BudCom Expense worksheet'!F729))</f>
        <v/>
      </c>
      <c r="F678" s="349" t="str">
        <f>IF(ISBLANK('BudCom Expense worksheet'!G729),"",('BudCom Expense worksheet'!G729))</f>
        <v/>
      </c>
      <c r="G678" s="273">
        <f>IF(ISBLANK('BudCom Expense worksheet'!H729),"",('BudCom Expense worksheet'!H729))</f>
        <v>41.27</v>
      </c>
      <c r="H678" s="350" t="str">
        <f>IF(ISBLANK('BudCom Expense worksheet'!I729),"",('BudCom Expense worksheet'!I729))</f>
        <v/>
      </c>
      <c r="I678" s="351" t="str">
        <f>IF(ISBLANK('BudCom Expense worksheet'!J729),"",('BudCom Expense worksheet'!J729))</f>
        <v/>
      </c>
      <c r="J678" s="352">
        <f>IF(ISBLANK('BudCom Expense worksheet'!K729),"",('BudCom Expense worksheet'!K729))</f>
        <v>41.27</v>
      </c>
      <c r="K678" s="352">
        <f>IF(ISBLANK('BudCom Expense worksheet'!L729),"",('BudCom Expense worksheet'!L729))</f>
        <v>41.27</v>
      </c>
      <c r="L678" s="352">
        <f>IF(ISBLANK('BudCom Expense worksheet'!M729),"",('BudCom Expense worksheet'!M729))</f>
        <v>0</v>
      </c>
      <c r="M678" s="352">
        <f>IF(ISBLANK('BudCom Expense worksheet'!N729),"",('BudCom Expense worksheet'!N729))</f>
        <v>41.27</v>
      </c>
      <c r="N678" s="254" t="str">
        <f>IF(ISBLANK('BudCom Expense worksheet'!O729),"",('BudCom Expense worksheet'!O729))</f>
        <v/>
      </c>
      <c r="O678" s="352">
        <f>IF(ISBLANK('BudCom Expense worksheet'!P729),"",('BudCom Expense worksheet'!P729))</f>
        <v>0</v>
      </c>
      <c r="P678" s="273" t="str">
        <f>IF(ISBLANK('BudCom Expense worksheet'!Q729),"",('BudCom Expense worksheet'!Q729))</f>
        <v>recommended</v>
      </c>
    </row>
    <row r="679" spans="1:16" hidden="1" x14ac:dyDescent="0.25">
      <c r="A679" s="249"/>
      <c r="B679" s="298"/>
      <c r="C679" s="282"/>
      <c r="D679" s="282"/>
      <c r="E679" s="349" t="str">
        <f>IF(ISBLANK('BudCom Expense worksheet'!F733),"",('BudCom Expense worksheet'!F733))</f>
        <v/>
      </c>
      <c r="F679" s="349" t="str">
        <f>IF(ISBLANK('BudCom Expense worksheet'!G733),"",('BudCom Expense worksheet'!G733))</f>
        <v/>
      </c>
      <c r="G679" s="273" t="str">
        <f>IF(ISBLANK('BudCom Expense worksheet'!H733),"",('BudCom Expense worksheet'!H733))</f>
        <v/>
      </c>
      <c r="H679" s="350" t="str">
        <f>IF(ISBLANK('BudCom Expense worksheet'!I733),"",('BudCom Expense worksheet'!I733))</f>
        <v/>
      </c>
      <c r="I679" s="351" t="str">
        <f>IF(ISBLANK('BudCom Expense worksheet'!J733),"",('BudCom Expense worksheet'!J733))</f>
        <v/>
      </c>
      <c r="J679" s="352" t="str">
        <f>IF(ISBLANK('BudCom Expense worksheet'!K733),"",('BudCom Expense worksheet'!K733))</f>
        <v/>
      </c>
      <c r="K679" s="352" t="str">
        <f>IF(ISBLANK('BudCom Expense worksheet'!L733),"",('BudCom Expense worksheet'!L733))</f>
        <v/>
      </c>
      <c r="L679" s="352">
        <f>IF(ISBLANK('BudCom Expense worksheet'!M733),"",('BudCom Expense worksheet'!M733))</f>
        <v>0</v>
      </c>
      <c r="M679" s="352" t="str">
        <f>IF(ISBLANK('BudCom Expense worksheet'!N733),"",('BudCom Expense worksheet'!N733))</f>
        <v/>
      </c>
      <c r="N679" s="254" t="str">
        <f>IF(ISBLANK('BudCom Expense worksheet'!O733),"",('BudCom Expense worksheet'!O733))</f>
        <v/>
      </c>
      <c r="O679" s="352">
        <f>IF(ISBLANK('BudCom Expense worksheet'!P733),"",('BudCom Expense worksheet'!P733))</f>
        <v>0</v>
      </c>
      <c r="P679" s="273" t="str">
        <f>IF(ISBLANK('BudCom Expense worksheet'!Q733),"",('BudCom Expense worksheet'!Q733))</f>
        <v/>
      </c>
    </row>
    <row r="680" spans="1:16" hidden="1" x14ac:dyDescent="0.25">
      <c r="A680" s="249"/>
      <c r="B680" s="298"/>
      <c r="C680" s="298"/>
      <c r="D680" s="298"/>
      <c r="E680" s="349" t="str">
        <f>IF(ISBLANK('BudCom Expense worksheet'!F734),"",('BudCom Expense worksheet'!F734))</f>
        <v/>
      </c>
      <c r="F680" s="349" t="str">
        <f>IF(ISBLANK('BudCom Expense worksheet'!G734),"",('BudCom Expense worksheet'!G734))</f>
        <v/>
      </c>
      <c r="G680" s="273" t="str">
        <f>IF(ISBLANK('BudCom Expense worksheet'!H734),"",('BudCom Expense worksheet'!H734))</f>
        <v/>
      </c>
      <c r="H680" s="353" t="str">
        <f>IF(ISBLANK('BudCom Expense worksheet'!I734),"",('BudCom Expense worksheet'!I734))</f>
        <v/>
      </c>
      <c r="I680" s="354" t="str">
        <f>IF(ISBLANK('BudCom Expense worksheet'!J734),"",('BudCom Expense worksheet'!J734))</f>
        <v/>
      </c>
      <c r="J680" s="352" t="str">
        <f>IF(ISBLANK('BudCom Expense worksheet'!K734),"",('BudCom Expense worksheet'!K734))</f>
        <v/>
      </c>
      <c r="K680" s="352" t="str">
        <f>IF(ISBLANK('BudCom Expense worksheet'!L734),"",('BudCom Expense worksheet'!L734))</f>
        <v/>
      </c>
      <c r="L680" s="352">
        <f>IF(ISBLANK('BudCom Expense worksheet'!M734),"",('BudCom Expense worksheet'!M734))</f>
        <v>0</v>
      </c>
      <c r="M680" s="352" t="str">
        <f>IF(ISBLANK('BudCom Expense worksheet'!N734),"",('BudCom Expense worksheet'!N734))</f>
        <v/>
      </c>
      <c r="N680" s="254" t="str">
        <f>IF(ISBLANK('BudCom Expense worksheet'!O734),"",('BudCom Expense worksheet'!O734))</f>
        <v/>
      </c>
      <c r="O680" s="352">
        <f>IF(ISBLANK('BudCom Expense worksheet'!P734),"",('BudCom Expense worksheet'!P734))</f>
        <v>0</v>
      </c>
      <c r="P680" s="273" t="str">
        <f>IF(ISBLANK('BudCom Expense worksheet'!Q734),"",('BudCom Expense worksheet'!Q734))</f>
        <v/>
      </c>
    </row>
    <row r="681" spans="1:16" hidden="1" x14ac:dyDescent="0.25">
      <c r="A681" s="294" t="s">
        <v>1129</v>
      </c>
      <c r="B681" s="249"/>
      <c r="C681" s="249"/>
      <c r="D681" s="249"/>
      <c r="E681" s="340" t="str">
        <f>IF(ISBLANK('BudCom Expense worksheet'!F735),"",('BudCom Expense worksheet'!F735))</f>
        <v/>
      </c>
      <c r="F681" s="340">
        <f>IF(ISBLANK('BudCom Expense worksheet'!G735),"",('BudCom Expense worksheet'!G735))</f>
        <v>0</v>
      </c>
      <c r="G681" s="273">
        <f>IF(ISBLANK('BudCom Expense worksheet'!H735),"",('BudCom Expense worksheet'!H735))</f>
        <v>0</v>
      </c>
      <c r="H681" s="347" t="str">
        <f>IF(ISBLANK('BudCom Expense worksheet'!I735),"",('BudCom Expense worksheet'!I735))</f>
        <v/>
      </c>
      <c r="I681" s="348" t="str">
        <f>IF(ISBLANK('BudCom Expense worksheet'!J735),"",('BudCom Expense worksheet'!J735))</f>
        <v/>
      </c>
      <c r="J681" s="265">
        <f>IF(ISBLANK('BudCom Expense worksheet'!K735),"",('BudCom Expense worksheet'!K735))</f>
        <v>41.27</v>
      </c>
      <c r="K681" s="265">
        <f>IF(ISBLANK('BudCom Expense worksheet'!L735),"",('BudCom Expense worksheet'!L735))</f>
        <v>41.27</v>
      </c>
      <c r="L681" s="265">
        <f>IF(ISBLANK('BudCom Expense worksheet'!M735),"",('BudCom Expense worksheet'!M735))</f>
        <v>0</v>
      </c>
      <c r="M681" s="265">
        <f>IF(ISBLANK('BudCom Expense worksheet'!N735),"",('BudCom Expense worksheet'!N735))</f>
        <v>41.27</v>
      </c>
      <c r="N681" s="254" t="str">
        <f>IF(ISBLANK('BudCom Expense worksheet'!O735),"",('BudCom Expense worksheet'!O735))</f>
        <v/>
      </c>
      <c r="O681" s="265">
        <f>IF(ISBLANK('BudCom Expense worksheet'!P735),"",('BudCom Expense worksheet'!P735))</f>
        <v>0</v>
      </c>
      <c r="P681" s="273" t="str">
        <f>IF(ISBLANK('BudCom Expense worksheet'!Q735),"",('BudCom Expense worksheet'!Q735))</f>
        <v/>
      </c>
    </row>
    <row r="682" spans="1:16" hidden="1" x14ac:dyDescent="0.25">
      <c r="A682" s="249" t="s">
        <v>1130</v>
      </c>
      <c r="B682" s="249"/>
      <c r="C682" s="249"/>
      <c r="D682" s="249"/>
      <c r="E682" s="279" t="str">
        <f>IF(ISBLANK('BudCom Expense worksheet'!F736),"",('BudCom Expense worksheet'!F736))</f>
        <v/>
      </c>
      <c r="F682" s="279" t="str">
        <f>IF(ISBLANK('BudCom Expense worksheet'!G736),"",('BudCom Expense worksheet'!G736))</f>
        <v/>
      </c>
      <c r="G682" s="273" t="str">
        <f>IF(ISBLANK('BudCom Expense worksheet'!H736),"",('BudCom Expense worksheet'!H736))</f>
        <v/>
      </c>
      <c r="H682" s="347" t="str">
        <f>IF(ISBLANK('BudCom Expense worksheet'!I736),"",('BudCom Expense worksheet'!I736))</f>
        <v/>
      </c>
      <c r="I682" s="348" t="str">
        <f>IF(ISBLANK('BudCom Expense worksheet'!J736),"",('BudCom Expense worksheet'!J736))</f>
        <v/>
      </c>
      <c r="J682" s="273" t="str">
        <f>IF(ISBLANK('BudCom Expense worksheet'!K736),"",('BudCom Expense worksheet'!K736))</f>
        <v/>
      </c>
      <c r="K682" s="273" t="str">
        <f>IF(ISBLANK('BudCom Expense worksheet'!L736),"",('BudCom Expense worksheet'!L736))</f>
        <v/>
      </c>
      <c r="L682" s="273" t="str">
        <f>IF(ISBLANK('BudCom Expense worksheet'!M736),"",('BudCom Expense worksheet'!M736))</f>
        <v/>
      </c>
      <c r="M682" s="273" t="str">
        <f>IF(ISBLANK('BudCom Expense worksheet'!N736),"",('BudCom Expense worksheet'!N736))</f>
        <v/>
      </c>
      <c r="N682" s="254" t="str">
        <f>IF(ISBLANK('BudCom Expense worksheet'!O736),"",('BudCom Expense worksheet'!O736))</f>
        <v/>
      </c>
      <c r="O682" s="273" t="str">
        <f>IF(ISBLANK('BudCom Expense worksheet'!P736),"",('BudCom Expense worksheet'!P736))</f>
        <v/>
      </c>
      <c r="P682" s="273" t="str">
        <f>IF(ISBLANK('BudCom Expense worksheet'!Q736),"",('BudCom Expense worksheet'!Q736))</f>
        <v/>
      </c>
    </row>
    <row r="683" spans="1:16" hidden="1" x14ac:dyDescent="0.25">
      <c r="A683" s="249"/>
      <c r="B683" s="298"/>
      <c r="C683" s="298"/>
      <c r="D683" s="298"/>
      <c r="E683" s="349" t="str">
        <f>IF(ISBLANK('BudCom Expense worksheet'!F737),"",('BudCom Expense worksheet'!F737))</f>
        <v/>
      </c>
      <c r="F683" s="349" t="str">
        <f>IF(ISBLANK('BudCom Expense worksheet'!G737),"",('BudCom Expense worksheet'!G737))</f>
        <v/>
      </c>
      <c r="G683" s="273" t="str">
        <f>IF(ISBLANK('BudCom Expense worksheet'!H737),"",('BudCom Expense worksheet'!H737))</f>
        <v/>
      </c>
      <c r="H683" s="350" t="str">
        <f>IF(ISBLANK('BudCom Expense worksheet'!I737),"",('BudCom Expense worksheet'!I737))</f>
        <v/>
      </c>
      <c r="I683" s="351" t="str">
        <f>IF(ISBLANK('BudCom Expense worksheet'!J737),"",('BudCom Expense worksheet'!J737))</f>
        <v/>
      </c>
      <c r="J683" s="352" t="str">
        <f>IF(ISBLANK('BudCom Expense worksheet'!K737),"",('BudCom Expense worksheet'!K737))</f>
        <v/>
      </c>
      <c r="K683" s="352" t="str">
        <f>IF(ISBLANK('BudCom Expense worksheet'!L737),"",('BudCom Expense worksheet'!L737))</f>
        <v/>
      </c>
      <c r="L683" s="352">
        <f>IF(ISBLANK('BudCom Expense worksheet'!M737),"",('BudCom Expense worksheet'!M737))</f>
        <v>0</v>
      </c>
      <c r="M683" s="352" t="str">
        <f>IF(ISBLANK('BudCom Expense worksheet'!N737),"",('BudCom Expense worksheet'!N737))</f>
        <v/>
      </c>
      <c r="N683" s="254" t="str">
        <f>IF(ISBLANK('BudCom Expense worksheet'!O737),"",('BudCom Expense worksheet'!O737))</f>
        <v/>
      </c>
      <c r="O683" s="352">
        <f>IF(ISBLANK('BudCom Expense worksheet'!P737),"",('BudCom Expense worksheet'!P737))</f>
        <v>0</v>
      </c>
      <c r="P683" s="273" t="str">
        <f>IF(ISBLANK('BudCom Expense worksheet'!Q737),"",('BudCom Expense worksheet'!Q737))</f>
        <v/>
      </c>
    </row>
    <row r="684" spans="1:16" hidden="1" x14ac:dyDescent="0.25">
      <c r="A684" s="249"/>
      <c r="B684" s="298"/>
      <c r="C684" s="298"/>
      <c r="D684" s="298"/>
      <c r="E684" s="349" t="str">
        <f>IF(ISBLANK('BudCom Expense worksheet'!F738),"",('BudCom Expense worksheet'!F738))</f>
        <v/>
      </c>
      <c r="F684" s="349" t="str">
        <f>IF(ISBLANK('BudCom Expense worksheet'!G738),"",('BudCom Expense worksheet'!G738))</f>
        <v/>
      </c>
      <c r="G684" s="273" t="str">
        <f>IF(ISBLANK('BudCom Expense worksheet'!H738),"",('BudCom Expense worksheet'!H738))</f>
        <v/>
      </c>
      <c r="H684" s="350" t="str">
        <f>IF(ISBLANK('BudCom Expense worksheet'!I738),"",('BudCom Expense worksheet'!I738))</f>
        <v/>
      </c>
      <c r="I684" s="351" t="str">
        <f>IF(ISBLANK('BudCom Expense worksheet'!J738),"",('BudCom Expense worksheet'!J738))</f>
        <v/>
      </c>
      <c r="J684" s="352" t="str">
        <f>IF(ISBLANK('BudCom Expense worksheet'!K738),"",('BudCom Expense worksheet'!K738))</f>
        <v/>
      </c>
      <c r="K684" s="352" t="str">
        <f>IF(ISBLANK('BudCom Expense worksheet'!L738),"",('BudCom Expense worksheet'!L738))</f>
        <v/>
      </c>
      <c r="L684" s="352">
        <f>IF(ISBLANK('BudCom Expense worksheet'!M738),"",('BudCom Expense worksheet'!M738))</f>
        <v>0</v>
      </c>
      <c r="M684" s="352" t="str">
        <f>IF(ISBLANK('BudCom Expense worksheet'!N738),"",('BudCom Expense worksheet'!N738))</f>
        <v/>
      </c>
      <c r="N684" s="254" t="str">
        <f>IF(ISBLANK('BudCom Expense worksheet'!O738),"",('BudCom Expense worksheet'!O738))</f>
        <v/>
      </c>
      <c r="O684" s="352">
        <f>IF(ISBLANK('BudCom Expense worksheet'!P738),"",('BudCom Expense worksheet'!P738))</f>
        <v>0</v>
      </c>
      <c r="P684" s="273" t="str">
        <f>IF(ISBLANK('BudCom Expense worksheet'!Q738),"",('BudCom Expense worksheet'!Q738))</f>
        <v/>
      </c>
    </row>
    <row r="685" spans="1:16" hidden="1" x14ac:dyDescent="0.25">
      <c r="A685" s="249"/>
      <c r="B685" s="298"/>
      <c r="C685" s="298"/>
      <c r="D685" s="298"/>
      <c r="E685" s="349" t="str">
        <f>IF(ISBLANK('BudCom Expense worksheet'!F739),"",('BudCom Expense worksheet'!F739))</f>
        <v/>
      </c>
      <c r="F685" s="349" t="str">
        <f>IF(ISBLANK('BudCom Expense worksheet'!G739),"",('BudCom Expense worksheet'!G739))</f>
        <v/>
      </c>
      <c r="G685" s="273" t="str">
        <f>IF(ISBLANK('BudCom Expense worksheet'!H739),"",('BudCom Expense worksheet'!H739))</f>
        <v/>
      </c>
      <c r="H685" s="350" t="str">
        <f>IF(ISBLANK('BudCom Expense worksheet'!I739),"",('BudCom Expense worksheet'!I739))</f>
        <v/>
      </c>
      <c r="I685" s="351" t="str">
        <f>IF(ISBLANK('BudCom Expense worksheet'!J739),"",('BudCom Expense worksheet'!J739))</f>
        <v/>
      </c>
      <c r="J685" s="352" t="str">
        <f>IF(ISBLANK('BudCom Expense worksheet'!K739),"",('BudCom Expense worksheet'!K739))</f>
        <v/>
      </c>
      <c r="K685" s="352" t="str">
        <f>IF(ISBLANK('BudCom Expense worksheet'!L739),"",('BudCom Expense worksheet'!L739))</f>
        <v/>
      </c>
      <c r="L685" s="352">
        <f>IF(ISBLANK('BudCom Expense worksheet'!M739),"",('BudCom Expense worksheet'!M739))</f>
        <v>0</v>
      </c>
      <c r="M685" s="352" t="str">
        <f>IF(ISBLANK('BudCom Expense worksheet'!N739),"",('BudCom Expense worksheet'!N739))</f>
        <v/>
      </c>
      <c r="N685" s="254" t="str">
        <f>IF(ISBLANK('BudCom Expense worksheet'!O739),"",('BudCom Expense worksheet'!O739))</f>
        <v/>
      </c>
      <c r="O685" s="352">
        <f>IF(ISBLANK('BudCom Expense worksheet'!P739),"",('BudCom Expense worksheet'!P739))</f>
        <v>0</v>
      </c>
      <c r="P685" s="273" t="str">
        <f>IF(ISBLANK('BudCom Expense worksheet'!Q739),"",('BudCom Expense worksheet'!Q739))</f>
        <v/>
      </c>
    </row>
    <row r="686" spans="1:16" hidden="1" x14ac:dyDescent="0.25">
      <c r="A686" s="249"/>
      <c r="B686" s="282"/>
      <c r="C686" s="282"/>
      <c r="D686" s="282"/>
      <c r="E686" s="349" t="str">
        <f>IF(ISBLANK('BudCom Expense worksheet'!F740),"",('BudCom Expense worksheet'!F740))</f>
        <v/>
      </c>
      <c r="F686" s="349" t="str">
        <f>IF(ISBLANK('BudCom Expense worksheet'!G740),"",('BudCom Expense worksheet'!G740))</f>
        <v/>
      </c>
      <c r="G686" s="273" t="str">
        <f>IF(ISBLANK('BudCom Expense worksheet'!H740),"",('BudCom Expense worksheet'!H740))</f>
        <v/>
      </c>
      <c r="H686" s="353" t="str">
        <f>IF(ISBLANK('BudCom Expense worksheet'!I740),"",('BudCom Expense worksheet'!I740))</f>
        <v/>
      </c>
      <c r="I686" s="354" t="str">
        <f>IF(ISBLANK('BudCom Expense worksheet'!J740),"",('BudCom Expense worksheet'!J740))</f>
        <v/>
      </c>
      <c r="J686" s="352" t="str">
        <f>IF(ISBLANK('BudCom Expense worksheet'!K740),"",('BudCom Expense worksheet'!K740))</f>
        <v/>
      </c>
      <c r="K686" s="352" t="str">
        <f>IF(ISBLANK('BudCom Expense worksheet'!L740),"",('BudCom Expense worksheet'!L740))</f>
        <v/>
      </c>
      <c r="L686" s="360">
        <f>IF(ISBLANK('BudCom Expense worksheet'!M740),"",('BudCom Expense worksheet'!M740))</f>
        <v>0</v>
      </c>
      <c r="M686" s="352" t="str">
        <f>IF(ISBLANK('BudCom Expense worksheet'!N740),"",('BudCom Expense worksheet'!N740))</f>
        <v/>
      </c>
      <c r="N686" s="254" t="str">
        <f>IF(ISBLANK('BudCom Expense worksheet'!O740),"",('BudCom Expense worksheet'!O740))</f>
        <v/>
      </c>
      <c r="O686" s="352">
        <f>IF(ISBLANK('BudCom Expense worksheet'!P740),"",('BudCom Expense worksheet'!P740))</f>
        <v>0</v>
      </c>
      <c r="P686" s="273" t="str">
        <f>IF(ISBLANK('BudCom Expense worksheet'!Q740),"",('BudCom Expense worksheet'!Q740))</f>
        <v/>
      </c>
    </row>
    <row r="687" spans="1:16" hidden="1" x14ac:dyDescent="0.25">
      <c r="A687" s="294" t="s">
        <v>1131</v>
      </c>
      <c r="B687" s="249"/>
      <c r="C687" s="249"/>
      <c r="D687" s="249"/>
      <c r="E687" s="340" t="str">
        <f>IF(ISBLANK('BudCom Expense worksheet'!F741),"",('BudCom Expense worksheet'!F741))</f>
        <v/>
      </c>
      <c r="F687" s="340">
        <f>IF(ISBLANK('BudCom Expense worksheet'!G741),"",('BudCom Expense worksheet'!G741))</f>
        <v>0</v>
      </c>
      <c r="G687" s="273">
        <f>IF(ISBLANK('BudCom Expense worksheet'!H741),"",('BudCom Expense worksheet'!H741))</f>
        <v>0</v>
      </c>
      <c r="H687" s="347" t="str">
        <f>IF(ISBLANK('BudCom Expense worksheet'!I741),"",('BudCom Expense worksheet'!I741))</f>
        <v/>
      </c>
      <c r="I687" s="348" t="str">
        <f>IF(ISBLANK('BudCom Expense worksheet'!J741),"",('BudCom Expense worksheet'!J741))</f>
        <v/>
      </c>
      <c r="J687" s="265">
        <f>IF(ISBLANK('BudCom Expense worksheet'!K741),"",('BudCom Expense worksheet'!K741))</f>
        <v>0</v>
      </c>
      <c r="K687" s="265">
        <f>IF(ISBLANK('BudCom Expense worksheet'!L741),"",('BudCom Expense worksheet'!L741))</f>
        <v>0</v>
      </c>
      <c r="L687" s="265">
        <f>IF(ISBLANK('BudCom Expense worksheet'!M741),"",('BudCom Expense worksheet'!M741))</f>
        <v>0</v>
      </c>
      <c r="M687" s="265">
        <f>IF(ISBLANK('BudCom Expense worksheet'!N741),"",('BudCom Expense worksheet'!N741))</f>
        <v>0</v>
      </c>
      <c r="N687" s="254" t="str">
        <f>IF(ISBLANK('BudCom Expense worksheet'!O741),"",('BudCom Expense worksheet'!O741))</f>
        <v/>
      </c>
      <c r="O687" s="265">
        <f>IF(ISBLANK('BudCom Expense worksheet'!P741),"",('BudCom Expense worksheet'!P741))</f>
        <v>0</v>
      </c>
      <c r="P687" s="273" t="str">
        <f>IF(ISBLANK('BudCom Expense worksheet'!Q741),"",('BudCom Expense worksheet'!Q741))</f>
        <v/>
      </c>
    </row>
    <row r="688" spans="1:16" hidden="1" x14ac:dyDescent="0.25">
      <c r="A688" s="249" t="s">
        <v>1132</v>
      </c>
      <c r="B688" s="249"/>
      <c r="C688" s="249"/>
      <c r="D688" s="249"/>
      <c r="E688" s="279" t="str">
        <f>IF(ISBLANK('BudCom Expense worksheet'!F742),"",('BudCom Expense worksheet'!F742))</f>
        <v/>
      </c>
      <c r="F688" s="279" t="str">
        <f>IF(ISBLANK('BudCom Expense worksheet'!G742),"",('BudCom Expense worksheet'!G742))</f>
        <v/>
      </c>
      <c r="G688" s="273" t="str">
        <f>IF(ISBLANK('BudCom Expense worksheet'!H742),"",('BudCom Expense worksheet'!H742))</f>
        <v/>
      </c>
      <c r="H688" s="347" t="str">
        <f>IF(ISBLANK('BudCom Expense worksheet'!I742),"",('BudCom Expense worksheet'!I742))</f>
        <v/>
      </c>
      <c r="I688" s="348" t="str">
        <f>IF(ISBLANK('BudCom Expense worksheet'!J742),"",('BudCom Expense worksheet'!J742))</f>
        <v/>
      </c>
      <c r="J688" s="273" t="str">
        <f>IF(ISBLANK('BudCom Expense worksheet'!K742),"",('BudCom Expense worksheet'!K742))</f>
        <v/>
      </c>
      <c r="K688" s="273" t="str">
        <f>IF(ISBLANK('BudCom Expense worksheet'!L742),"",('BudCom Expense worksheet'!L742))</f>
        <v/>
      </c>
      <c r="L688" s="273" t="str">
        <f>IF(ISBLANK('BudCom Expense worksheet'!M742),"",('BudCom Expense worksheet'!M742))</f>
        <v/>
      </c>
      <c r="M688" s="273" t="str">
        <f>IF(ISBLANK('BudCom Expense worksheet'!N742),"",('BudCom Expense worksheet'!N742))</f>
        <v/>
      </c>
      <c r="N688" s="254" t="str">
        <f>IF(ISBLANK('BudCom Expense worksheet'!O742),"",('BudCom Expense worksheet'!O742))</f>
        <v/>
      </c>
      <c r="O688" s="273" t="str">
        <f>IF(ISBLANK('BudCom Expense worksheet'!P742),"",('BudCom Expense worksheet'!P742))</f>
        <v/>
      </c>
      <c r="P688" s="273" t="str">
        <f>IF(ISBLANK('BudCom Expense worksheet'!Q742),"",('BudCom Expense worksheet'!Q742))</f>
        <v/>
      </c>
    </row>
    <row r="689" spans="1:16" hidden="1" x14ac:dyDescent="0.25">
      <c r="A689" s="249"/>
      <c r="B689" s="355" t="s">
        <v>1236</v>
      </c>
      <c r="C689" s="355" t="s">
        <v>1219</v>
      </c>
      <c r="D689" s="355"/>
      <c r="E689" s="356" t="str">
        <f>IF(ISBLANK('BudCom Expense worksheet'!F743),"",('BudCom Expense worksheet'!F743))</f>
        <v/>
      </c>
      <c r="F689" s="356" t="str">
        <f>IF(ISBLANK('BudCom Expense worksheet'!G743),"",('BudCom Expense worksheet'!G743))</f>
        <v/>
      </c>
      <c r="G689" s="273">
        <f>IF(ISBLANK('BudCom Expense worksheet'!H743),"",('BudCom Expense worksheet'!H743))</f>
        <v>10000</v>
      </c>
      <c r="H689" s="357" t="str">
        <f>IF(ISBLANK('BudCom Expense worksheet'!I743),"",('BudCom Expense worksheet'!I743))</f>
        <v/>
      </c>
      <c r="I689" s="358" t="str">
        <f>IF(ISBLANK('BudCom Expense worksheet'!J743),"",('BudCom Expense worksheet'!J743))</f>
        <v/>
      </c>
      <c r="J689" s="359">
        <f>IF(ISBLANK('BudCom Expense worksheet'!K743),"",('BudCom Expense worksheet'!K743))</f>
        <v>10000</v>
      </c>
      <c r="K689" s="359">
        <f>IF(ISBLANK('BudCom Expense worksheet'!L743),"",('BudCom Expense worksheet'!L743))</f>
        <v>10000</v>
      </c>
      <c r="L689" s="359">
        <f>IF(ISBLANK('BudCom Expense worksheet'!M743),"",('BudCom Expense worksheet'!M743))</f>
        <v>0</v>
      </c>
      <c r="M689" s="359">
        <f>IF(ISBLANK('BudCom Expense worksheet'!N743),"",('BudCom Expense worksheet'!N743))</f>
        <v>10000</v>
      </c>
      <c r="N689" s="254" t="str">
        <f>IF(ISBLANK('BudCom Expense worksheet'!O743),"",('BudCom Expense worksheet'!O743))</f>
        <v/>
      </c>
      <c r="O689" s="359">
        <f>IF(ISBLANK('BudCom Expense worksheet'!P743),"",('BudCom Expense worksheet'!P743))</f>
        <v>0</v>
      </c>
      <c r="P689" s="273" t="str">
        <f>IF(ISBLANK('BudCom Expense worksheet'!Q743),"",('BudCom Expense worksheet'!Q743))</f>
        <v/>
      </c>
    </row>
    <row r="690" spans="1:16" hidden="1" x14ac:dyDescent="0.25">
      <c r="A690" s="249"/>
      <c r="B690" s="355" t="s">
        <v>1239</v>
      </c>
      <c r="C690" s="355" t="s">
        <v>1220</v>
      </c>
      <c r="D690" s="355"/>
      <c r="E690" s="356" t="str">
        <f>IF(ISBLANK('BudCom Expense worksheet'!F744),"",('BudCom Expense worksheet'!F744))</f>
        <v/>
      </c>
      <c r="F690" s="356" t="str">
        <f>IF(ISBLANK('BudCom Expense worksheet'!G744),"",('BudCom Expense worksheet'!G744))</f>
        <v/>
      </c>
      <c r="G690" s="273">
        <f>IF(ISBLANK('BudCom Expense worksheet'!H744),"",('BudCom Expense worksheet'!H744))</f>
        <v>2500</v>
      </c>
      <c r="H690" s="357" t="str">
        <f>IF(ISBLANK('BudCom Expense worksheet'!I744),"",('BudCom Expense worksheet'!I744))</f>
        <v/>
      </c>
      <c r="I690" s="358" t="str">
        <f>IF(ISBLANK('BudCom Expense worksheet'!J744),"",('BudCom Expense worksheet'!J744))</f>
        <v/>
      </c>
      <c r="J690" s="359">
        <f>IF(ISBLANK('BudCom Expense worksheet'!K744),"",('BudCom Expense worksheet'!K744))</f>
        <v>2500</v>
      </c>
      <c r="K690" s="359">
        <f>IF(ISBLANK('BudCom Expense worksheet'!L744),"",('BudCom Expense worksheet'!L744))</f>
        <v>2500</v>
      </c>
      <c r="L690" s="359">
        <f>IF(ISBLANK('BudCom Expense worksheet'!M744),"",('BudCom Expense worksheet'!M744))</f>
        <v>0</v>
      </c>
      <c r="M690" s="359">
        <f>IF(ISBLANK('BudCom Expense worksheet'!N744),"",('BudCom Expense worksheet'!N744))</f>
        <v>2500</v>
      </c>
      <c r="N690" s="254" t="str">
        <f>IF(ISBLANK('BudCom Expense worksheet'!O744),"",('BudCom Expense worksheet'!O744))</f>
        <v/>
      </c>
      <c r="O690" s="359">
        <f>IF(ISBLANK('BudCom Expense worksheet'!P744),"",('BudCom Expense worksheet'!P744))</f>
        <v>0</v>
      </c>
      <c r="P690" s="273" t="str">
        <f>IF(ISBLANK('BudCom Expense worksheet'!Q744),"",('BudCom Expense worksheet'!Q744))</f>
        <v/>
      </c>
    </row>
    <row r="691" spans="1:16" hidden="1" x14ac:dyDescent="0.25">
      <c r="A691" s="249"/>
      <c r="B691" s="355" t="s">
        <v>1293</v>
      </c>
      <c r="C691" s="298" t="s">
        <v>1219</v>
      </c>
      <c r="D691" s="298"/>
      <c r="E691" s="349" t="str">
        <f>IF(ISBLANK('BudCom Expense worksheet'!F746),"",('BudCom Expense worksheet'!F746))</f>
        <v/>
      </c>
      <c r="F691" s="349" t="str">
        <f>IF(ISBLANK('BudCom Expense worksheet'!G746),"",('BudCom Expense worksheet'!G746))</f>
        <v/>
      </c>
      <c r="G691" s="273">
        <f>IF(ISBLANK('BudCom Expense worksheet'!H746),"",('BudCom Expense worksheet'!H746))</f>
        <v>10000</v>
      </c>
      <c r="H691" s="350" t="str">
        <f>IF(ISBLANK('BudCom Expense worksheet'!I746),"",('BudCom Expense worksheet'!I746))</f>
        <v/>
      </c>
      <c r="I691" s="351" t="str">
        <f>IF(ISBLANK('BudCom Expense worksheet'!J746),"",('BudCom Expense worksheet'!J746))</f>
        <v/>
      </c>
      <c r="J691" s="352">
        <f>IF(ISBLANK('BudCom Expense worksheet'!K746),"",('BudCom Expense worksheet'!K746))</f>
        <v>10000</v>
      </c>
      <c r="K691" s="352">
        <f>IF(ISBLANK('BudCom Expense worksheet'!L746),"",('BudCom Expense worksheet'!L746))</f>
        <v>10000</v>
      </c>
      <c r="L691" s="352">
        <f>IF(ISBLANK('BudCom Expense worksheet'!M746),"",('BudCom Expense worksheet'!M746))</f>
        <v>0</v>
      </c>
      <c r="M691" s="352">
        <f>IF(ISBLANK('BudCom Expense worksheet'!N746),"",('BudCom Expense worksheet'!N746))</f>
        <v>10000</v>
      </c>
      <c r="N691" s="254" t="str">
        <f>IF(ISBLANK('BudCom Expense worksheet'!O746),"",('BudCom Expense worksheet'!O746))</f>
        <v/>
      </c>
      <c r="O691" s="352">
        <f>IF(ISBLANK('BudCom Expense worksheet'!P746),"",('BudCom Expense worksheet'!P746))</f>
        <v>0</v>
      </c>
      <c r="P691" s="273" t="str">
        <f>IF(ISBLANK('BudCom Expense worksheet'!Q746),"",('BudCom Expense worksheet'!Q746))</f>
        <v>recommended</v>
      </c>
    </row>
    <row r="692" spans="1:16" hidden="1" x14ac:dyDescent="0.25">
      <c r="A692" s="249"/>
      <c r="B692" s="355" t="s">
        <v>1295</v>
      </c>
      <c r="C692" s="298" t="s">
        <v>1220</v>
      </c>
      <c r="D692" s="298"/>
      <c r="E692" s="349" t="str">
        <f>IF(ISBLANK('BudCom Expense worksheet'!F747),"",('BudCom Expense worksheet'!F747))</f>
        <v/>
      </c>
      <c r="F692" s="349" t="str">
        <f>IF(ISBLANK('BudCom Expense worksheet'!G747),"",('BudCom Expense worksheet'!G747))</f>
        <v/>
      </c>
      <c r="G692" s="273">
        <f>IF(ISBLANK('BudCom Expense worksheet'!H747),"",('BudCom Expense worksheet'!H747))</f>
        <v>10000</v>
      </c>
      <c r="H692" s="350" t="str">
        <f>IF(ISBLANK('BudCom Expense worksheet'!I747),"",('BudCom Expense worksheet'!I747))</f>
        <v/>
      </c>
      <c r="I692" s="351" t="str">
        <f>IF(ISBLANK('BudCom Expense worksheet'!J747),"",('BudCom Expense worksheet'!J747))</f>
        <v/>
      </c>
      <c r="J692" s="352">
        <f>IF(ISBLANK('BudCom Expense worksheet'!K747),"",('BudCom Expense worksheet'!K747))</f>
        <v>10000</v>
      </c>
      <c r="K692" s="352">
        <f>IF(ISBLANK('BudCom Expense worksheet'!L747),"",('BudCom Expense worksheet'!L747))</f>
        <v>10000</v>
      </c>
      <c r="L692" s="352">
        <f>IF(ISBLANK('BudCom Expense worksheet'!M747),"",('BudCom Expense worksheet'!M747))</f>
        <v>0</v>
      </c>
      <c r="M692" s="352">
        <f>IF(ISBLANK('BudCom Expense worksheet'!N747),"",('BudCom Expense worksheet'!N747))</f>
        <v>10000</v>
      </c>
      <c r="N692" s="254" t="str">
        <f>IF(ISBLANK('BudCom Expense worksheet'!O747),"",('BudCom Expense worksheet'!O747))</f>
        <v/>
      </c>
      <c r="O692" s="352">
        <f>IF(ISBLANK('BudCom Expense worksheet'!P747),"",('BudCom Expense worksheet'!P747))</f>
        <v>0</v>
      </c>
      <c r="P692" s="273" t="str">
        <f>IF(ISBLANK('BudCom Expense worksheet'!Q747),"",('BudCom Expense worksheet'!Q747))</f>
        <v>recommended</v>
      </c>
    </row>
    <row r="693" spans="1:16" hidden="1" x14ac:dyDescent="0.25">
      <c r="A693" s="249"/>
      <c r="B693" s="355" t="s">
        <v>1289</v>
      </c>
      <c r="C693" s="298" t="s">
        <v>1290</v>
      </c>
      <c r="D693" s="298"/>
      <c r="E693" s="349" t="str">
        <f>IF(ISBLANK('BudCom Expense worksheet'!F748),"",('BudCom Expense worksheet'!F748))</f>
        <v/>
      </c>
      <c r="F693" s="349" t="str">
        <f>IF(ISBLANK('BudCom Expense worksheet'!G748),"",('BudCom Expense worksheet'!G748))</f>
        <v/>
      </c>
      <c r="G693" s="273">
        <f>IF(ISBLANK('BudCom Expense worksheet'!H748),"",('BudCom Expense worksheet'!H748))</f>
        <v>152000</v>
      </c>
      <c r="H693" s="350" t="str">
        <f>IF(ISBLANK('BudCom Expense worksheet'!I748),"",('BudCom Expense worksheet'!I748))</f>
        <v/>
      </c>
      <c r="I693" s="351" t="str">
        <f>IF(ISBLANK('BudCom Expense worksheet'!J748),"",('BudCom Expense worksheet'!J748))</f>
        <v/>
      </c>
      <c r="J693" s="352">
        <f>IF(ISBLANK('BudCom Expense worksheet'!K748),"",('BudCom Expense worksheet'!K748))</f>
        <v>152000</v>
      </c>
      <c r="K693" s="352">
        <f>IF(ISBLANK('BudCom Expense worksheet'!L748),"",('BudCom Expense worksheet'!L748))</f>
        <v>152000</v>
      </c>
      <c r="L693" s="352">
        <f>IF(ISBLANK('BudCom Expense worksheet'!M748),"",('BudCom Expense worksheet'!M748))</f>
        <v>0</v>
      </c>
      <c r="M693" s="352">
        <f>IF(ISBLANK('BudCom Expense worksheet'!N748),"",('BudCom Expense worksheet'!N748))</f>
        <v>152000</v>
      </c>
      <c r="N693" s="254" t="str">
        <f>IF(ISBLANK('BudCom Expense worksheet'!O748),"",('BudCom Expense worksheet'!O748))</f>
        <v/>
      </c>
      <c r="O693" s="352">
        <f>IF(ISBLANK('BudCom Expense worksheet'!P748),"",('BudCom Expense worksheet'!P748))</f>
        <v>0</v>
      </c>
      <c r="P693" s="273" t="str">
        <f>IF(ISBLANK('BudCom Expense worksheet'!Q748),"",('BudCom Expense worksheet'!Q748))</f>
        <v>recommended</v>
      </c>
    </row>
    <row r="694" spans="1:16" hidden="1" x14ac:dyDescent="0.25">
      <c r="A694" s="249"/>
      <c r="B694" s="298"/>
      <c r="C694" s="298"/>
      <c r="D694" s="298"/>
      <c r="E694" s="349" t="str">
        <f>IF(ISBLANK('BudCom Expense worksheet'!F753),"",('BudCom Expense worksheet'!F753))</f>
        <v/>
      </c>
      <c r="F694" s="349" t="str">
        <f>IF(ISBLANK('BudCom Expense worksheet'!G753),"",('BudCom Expense worksheet'!G753))</f>
        <v/>
      </c>
      <c r="G694" s="273" t="str">
        <f>IF(ISBLANK('BudCom Expense worksheet'!H753),"",('BudCom Expense worksheet'!H753))</f>
        <v/>
      </c>
      <c r="H694" s="353" t="str">
        <f>IF(ISBLANK('BudCom Expense worksheet'!I753),"",('BudCom Expense worksheet'!I753))</f>
        <v/>
      </c>
      <c r="I694" s="354" t="str">
        <f>IF(ISBLANK('BudCom Expense worksheet'!J753),"",('BudCom Expense worksheet'!J753))</f>
        <v/>
      </c>
      <c r="J694" s="352" t="str">
        <f>IF(ISBLANK('BudCom Expense worksheet'!K753),"",('BudCom Expense worksheet'!K753))</f>
        <v/>
      </c>
      <c r="K694" s="352" t="str">
        <f>IF(ISBLANK('BudCom Expense worksheet'!L753),"",('BudCom Expense worksheet'!L753))</f>
        <v/>
      </c>
      <c r="L694" s="352">
        <f>IF(ISBLANK('BudCom Expense worksheet'!M753),"",('BudCom Expense worksheet'!M753))</f>
        <v>0</v>
      </c>
      <c r="M694" s="352" t="str">
        <f>IF(ISBLANK('BudCom Expense worksheet'!N753),"",('BudCom Expense worksheet'!N753))</f>
        <v/>
      </c>
      <c r="N694" s="254" t="str">
        <f>IF(ISBLANK('BudCom Expense worksheet'!O753),"",('BudCom Expense worksheet'!O753))</f>
        <v/>
      </c>
      <c r="O694" s="352">
        <f>IF(ISBLANK('BudCom Expense worksheet'!P753),"",('BudCom Expense worksheet'!P753))</f>
        <v>0</v>
      </c>
      <c r="P694" s="273" t="str">
        <f>IF(ISBLANK('BudCom Expense worksheet'!Q753),"",('BudCom Expense worksheet'!Q753))</f>
        <v/>
      </c>
    </row>
    <row r="695" spans="1:16" hidden="1" x14ac:dyDescent="0.25">
      <c r="A695" s="294" t="s">
        <v>1133</v>
      </c>
      <c r="B695" s="249"/>
      <c r="C695" s="249"/>
      <c r="D695" s="249"/>
      <c r="E695" s="340" t="str">
        <f>IF(ISBLANK('BudCom Expense worksheet'!F754),"",('BudCom Expense worksheet'!F754))</f>
        <v/>
      </c>
      <c r="F695" s="340">
        <f>IF(ISBLANK('BudCom Expense worksheet'!G754),"",('BudCom Expense worksheet'!G754))</f>
        <v>0</v>
      </c>
      <c r="G695" s="273">
        <f>IF(ISBLANK('BudCom Expense worksheet'!H754),"",('BudCom Expense worksheet'!H754))</f>
        <v>0</v>
      </c>
      <c r="H695" s="347" t="str">
        <f>IF(ISBLANK('BudCom Expense worksheet'!I754),"",('BudCom Expense worksheet'!I754))</f>
        <v/>
      </c>
      <c r="I695" s="348" t="str">
        <f>IF(ISBLANK('BudCom Expense worksheet'!J754),"",('BudCom Expense worksheet'!J754))</f>
        <v/>
      </c>
      <c r="J695" s="265">
        <f>IF(ISBLANK('BudCom Expense worksheet'!K754),"",('BudCom Expense worksheet'!K754))</f>
        <v>20000</v>
      </c>
      <c r="K695" s="265">
        <f>IF(ISBLANK('BudCom Expense worksheet'!L754),"",('BudCom Expense worksheet'!L754))</f>
        <v>20000</v>
      </c>
      <c r="L695" s="265">
        <f>IF(ISBLANK('BudCom Expense worksheet'!M754),"",('BudCom Expense worksheet'!M754))</f>
        <v>0</v>
      </c>
      <c r="M695" s="265">
        <f>IF(ISBLANK('BudCom Expense worksheet'!N754),"",('BudCom Expense worksheet'!N754))</f>
        <v>20000</v>
      </c>
      <c r="N695" s="254" t="str">
        <f>IF(ISBLANK('BudCom Expense worksheet'!O754),"",('BudCom Expense worksheet'!O754))</f>
        <v/>
      </c>
      <c r="O695" s="265">
        <f>IF(ISBLANK('BudCom Expense worksheet'!P754),"",('BudCom Expense worksheet'!P754))</f>
        <v>0</v>
      </c>
      <c r="P695" s="273" t="str">
        <f>IF(ISBLANK('BudCom Expense worksheet'!Q754),"",('BudCom Expense worksheet'!Q754))</f>
        <v/>
      </c>
    </row>
    <row r="696" spans="1:16" hidden="1" x14ac:dyDescent="0.25">
      <c r="A696" s="249" t="s">
        <v>1134</v>
      </c>
      <c r="B696" s="249"/>
      <c r="C696" s="249"/>
      <c r="D696" s="249"/>
      <c r="E696" s="279" t="str">
        <f>IF(ISBLANK('BudCom Expense worksheet'!F755),"",('BudCom Expense worksheet'!F755))</f>
        <v/>
      </c>
      <c r="F696" s="279" t="str">
        <f>IF(ISBLANK('BudCom Expense worksheet'!G755),"",('BudCom Expense worksheet'!G755))</f>
        <v/>
      </c>
      <c r="G696" s="273" t="str">
        <f>IF(ISBLANK('BudCom Expense worksheet'!H755),"",('BudCom Expense worksheet'!H755))</f>
        <v/>
      </c>
      <c r="H696" s="347" t="str">
        <f>IF(ISBLANK('BudCom Expense worksheet'!I755),"",('BudCom Expense worksheet'!I755))</f>
        <v/>
      </c>
      <c r="I696" s="348" t="str">
        <f>IF(ISBLANK('BudCom Expense worksheet'!J755),"",('BudCom Expense worksheet'!J755))</f>
        <v/>
      </c>
      <c r="J696" s="273" t="str">
        <f>IF(ISBLANK('BudCom Expense worksheet'!K755),"",('BudCom Expense worksheet'!K755))</f>
        <v/>
      </c>
      <c r="K696" s="273" t="str">
        <f>IF(ISBLANK('BudCom Expense worksheet'!L755),"",('BudCom Expense worksheet'!L755))</f>
        <v/>
      </c>
      <c r="L696" s="273" t="str">
        <f>IF(ISBLANK('BudCom Expense worksheet'!M755),"",('BudCom Expense worksheet'!M755))</f>
        <v/>
      </c>
      <c r="M696" s="273" t="str">
        <f>IF(ISBLANK('BudCom Expense worksheet'!N755),"",('BudCom Expense worksheet'!N755))</f>
        <v/>
      </c>
      <c r="N696" s="254" t="str">
        <f>IF(ISBLANK('BudCom Expense worksheet'!O755),"",('BudCom Expense worksheet'!O755))</f>
        <v/>
      </c>
      <c r="O696" s="273" t="str">
        <f>IF(ISBLANK('BudCom Expense worksheet'!P755),"",('BudCom Expense worksheet'!P755))</f>
        <v/>
      </c>
      <c r="P696" s="273" t="str">
        <f>IF(ISBLANK('BudCom Expense worksheet'!Q755),"",('BudCom Expense worksheet'!Q755))</f>
        <v/>
      </c>
    </row>
    <row r="697" spans="1:16" hidden="1" x14ac:dyDescent="0.25">
      <c r="A697" s="249"/>
      <c r="B697" s="298"/>
      <c r="C697" s="298"/>
      <c r="D697" s="298"/>
      <c r="E697" s="349" t="str">
        <f>IF(ISBLANK('BudCom Expense worksheet'!F756),"",('BudCom Expense worksheet'!F756))</f>
        <v/>
      </c>
      <c r="F697" s="349" t="str">
        <f>IF(ISBLANK('BudCom Expense worksheet'!G756),"",('BudCom Expense worksheet'!G756))</f>
        <v/>
      </c>
      <c r="G697" s="273" t="str">
        <f>IF(ISBLANK('BudCom Expense worksheet'!H756),"",('BudCom Expense worksheet'!H756))</f>
        <v/>
      </c>
      <c r="H697" s="350" t="str">
        <f>IF(ISBLANK('BudCom Expense worksheet'!I756),"",('BudCom Expense worksheet'!I756))</f>
        <v/>
      </c>
      <c r="I697" s="351" t="str">
        <f>IF(ISBLANK('BudCom Expense worksheet'!J756),"",('BudCom Expense worksheet'!J756))</f>
        <v/>
      </c>
      <c r="J697" s="352" t="str">
        <f>IF(ISBLANK('BudCom Expense worksheet'!K756),"",('BudCom Expense worksheet'!K756))</f>
        <v/>
      </c>
      <c r="K697" s="352" t="str">
        <f>IF(ISBLANK('BudCom Expense worksheet'!L756),"",('BudCom Expense worksheet'!L756))</f>
        <v/>
      </c>
      <c r="L697" s="352">
        <f>IF(ISBLANK('BudCom Expense worksheet'!M756),"",('BudCom Expense worksheet'!M756))</f>
        <v>0</v>
      </c>
      <c r="M697" s="352" t="str">
        <f>IF(ISBLANK('BudCom Expense worksheet'!N756),"",('BudCom Expense worksheet'!N756))</f>
        <v/>
      </c>
      <c r="N697" s="254" t="str">
        <f>IF(ISBLANK('BudCom Expense worksheet'!O756),"",('BudCom Expense worksheet'!O756))</f>
        <v/>
      </c>
      <c r="O697" s="352">
        <f>IF(ISBLANK('BudCom Expense worksheet'!P756),"",('BudCom Expense worksheet'!P756))</f>
        <v>0</v>
      </c>
      <c r="P697" s="273" t="str">
        <f>IF(ISBLANK('BudCom Expense worksheet'!Q756),"",('BudCom Expense worksheet'!Q756))</f>
        <v/>
      </c>
    </row>
    <row r="698" spans="1:16" hidden="1" x14ac:dyDescent="0.25">
      <c r="A698" s="249"/>
      <c r="B698" s="298"/>
      <c r="C698" s="298"/>
      <c r="D698" s="298"/>
      <c r="E698" s="349" t="str">
        <f>IF(ISBLANK('BudCom Expense worksheet'!F757),"",('BudCom Expense worksheet'!F757))</f>
        <v/>
      </c>
      <c r="F698" s="349" t="str">
        <f>IF(ISBLANK('BudCom Expense worksheet'!G757),"",('BudCom Expense worksheet'!G757))</f>
        <v/>
      </c>
      <c r="G698" s="273" t="str">
        <f>IF(ISBLANK('BudCom Expense worksheet'!H757),"",('BudCom Expense worksheet'!H757))</f>
        <v/>
      </c>
      <c r="H698" s="350" t="str">
        <f>IF(ISBLANK('BudCom Expense worksheet'!I757),"",('BudCom Expense worksheet'!I757))</f>
        <v/>
      </c>
      <c r="I698" s="351" t="str">
        <f>IF(ISBLANK('BudCom Expense worksheet'!J757),"",('BudCom Expense worksheet'!J757))</f>
        <v/>
      </c>
      <c r="J698" s="352" t="str">
        <f>IF(ISBLANK('BudCom Expense worksheet'!K757),"",('BudCom Expense worksheet'!K757))</f>
        <v/>
      </c>
      <c r="K698" s="352" t="str">
        <f>IF(ISBLANK('BudCom Expense worksheet'!L757),"",('BudCom Expense worksheet'!L757))</f>
        <v/>
      </c>
      <c r="L698" s="352">
        <f>IF(ISBLANK('BudCom Expense worksheet'!M757),"",('BudCom Expense worksheet'!M757))</f>
        <v>0</v>
      </c>
      <c r="M698" s="352" t="str">
        <f>IF(ISBLANK('BudCom Expense worksheet'!N757),"",('BudCom Expense worksheet'!N757))</f>
        <v/>
      </c>
      <c r="N698" s="254" t="str">
        <f>IF(ISBLANK('BudCom Expense worksheet'!O757),"",('BudCom Expense worksheet'!O757))</f>
        <v/>
      </c>
      <c r="O698" s="352">
        <f>IF(ISBLANK('BudCom Expense worksheet'!P757),"",('BudCom Expense worksheet'!P757))</f>
        <v>0</v>
      </c>
      <c r="P698" s="273" t="str">
        <f>IF(ISBLANK('BudCom Expense worksheet'!Q757),"",('BudCom Expense worksheet'!Q757))</f>
        <v/>
      </c>
    </row>
    <row r="699" spans="1:16" hidden="1" x14ac:dyDescent="0.25">
      <c r="A699" s="249"/>
      <c r="B699" s="298"/>
      <c r="C699" s="298"/>
      <c r="D699" s="298"/>
      <c r="E699" s="349" t="str">
        <f>IF(ISBLANK('BudCom Expense worksheet'!F758),"",('BudCom Expense worksheet'!F758))</f>
        <v/>
      </c>
      <c r="F699" s="349" t="str">
        <f>IF(ISBLANK('BudCom Expense worksheet'!G758),"",('BudCom Expense worksheet'!G758))</f>
        <v/>
      </c>
      <c r="G699" s="273" t="str">
        <f>IF(ISBLANK('BudCom Expense worksheet'!H758),"",('BudCom Expense worksheet'!H758))</f>
        <v/>
      </c>
      <c r="H699" s="350" t="str">
        <f>IF(ISBLANK('BudCom Expense worksheet'!I758),"",('BudCom Expense worksheet'!I758))</f>
        <v/>
      </c>
      <c r="I699" s="351" t="str">
        <f>IF(ISBLANK('BudCom Expense worksheet'!J758),"",('BudCom Expense worksheet'!J758))</f>
        <v/>
      </c>
      <c r="J699" s="352" t="str">
        <f>IF(ISBLANK('BudCom Expense worksheet'!K758),"",('BudCom Expense worksheet'!K758))</f>
        <v/>
      </c>
      <c r="K699" s="352" t="str">
        <f>IF(ISBLANK('BudCom Expense worksheet'!L758),"",('BudCom Expense worksheet'!L758))</f>
        <v/>
      </c>
      <c r="L699" s="352">
        <f>IF(ISBLANK('BudCom Expense worksheet'!M758),"",('BudCom Expense worksheet'!M758))</f>
        <v>0</v>
      </c>
      <c r="M699" s="352" t="str">
        <f>IF(ISBLANK('BudCom Expense worksheet'!N758),"",('BudCom Expense worksheet'!N758))</f>
        <v/>
      </c>
      <c r="N699" s="254" t="str">
        <f>IF(ISBLANK('BudCom Expense worksheet'!O758),"",('BudCom Expense worksheet'!O758))</f>
        <v/>
      </c>
      <c r="O699" s="352">
        <f>IF(ISBLANK('BudCom Expense worksheet'!P758),"",('BudCom Expense worksheet'!P758))</f>
        <v>0</v>
      </c>
      <c r="P699" s="273" t="str">
        <f>IF(ISBLANK('BudCom Expense worksheet'!Q758),"",('BudCom Expense worksheet'!Q758))</f>
        <v/>
      </c>
    </row>
    <row r="700" spans="1:16" hidden="1" x14ac:dyDescent="0.25">
      <c r="A700" s="249"/>
      <c r="B700" s="298"/>
      <c r="C700" s="298"/>
      <c r="D700" s="298"/>
      <c r="E700" s="349" t="str">
        <f>IF(ISBLANK('BudCom Expense worksheet'!F759),"",('BudCom Expense worksheet'!F759))</f>
        <v/>
      </c>
      <c r="F700" s="349" t="str">
        <f>IF(ISBLANK('BudCom Expense worksheet'!G759),"",('BudCom Expense worksheet'!G759))</f>
        <v/>
      </c>
      <c r="G700" s="273" t="str">
        <f>IF(ISBLANK('BudCom Expense worksheet'!H759),"",('BudCom Expense worksheet'!H759))</f>
        <v/>
      </c>
      <c r="H700" s="353" t="str">
        <f>IF(ISBLANK('BudCom Expense worksheet'!I759),"",('BudCom Expense worksheet'!I759))</f>
        <v/>
      </c>
      <c r="I700" s="354" t="str">
        <f>IF(ISBLANK('BudCom Expense worksheet'!J759),"",('BudCom Expense worksheet'!J759))</f>
        <v/>
      </c>
      <c r="J700" s="352" t="str">
        <f>IF(ISBLANK('BudCom Expense worksheet'!K759),"",('BudCom Expense worksheet'!K759))</f>
        <v/>
      </c>
      <c r="K700" s="352" t="str">
        <f>IF(ISBLANK('BudCom Expense worksheet'!L759),"",('BudCom Expense worksheet'!L759))</f>
        <v/>
      </c>
      <c r="L700" s="360">
        <f>IF(ISBLANK('BudCom Expense worksheet'!M759),"",('BudCom Expense worksheet'!M759))</f>
        <v>0</v>
      </c>
      <c r="M700" s="352" t="str">
        <f>IF(ISBLANK('BudCom Expense worksheet'!N759),"",('BudCom Expense worksheet'!N759))</f>
        <v/>
      </c>
      <c r="N700" s="254" t="str">
        <f>IF(ISBLANK('BudCom Expense worksheet'!O759),"",('BudCom Expense worksheet'!O759))</f>
        <v/>
      </c>
      <c r="O700" s="352">
        <f>IF(ISBLANK('BudCom Expense worksheet'!P759),"",('BudCom Expense worksheet'!P759))</f>
        <v>0</v>
      </c>
      <c r="P700" s="273" t="str">
        <f>IF(ISBLANK('BudCom Expense worksheet'!Q759),"",('BudCom Expense worksheet'!Q759))</f>
        <v/>
      </c>
    </row>
    <row r="701" spans="1:16" hidden="1" x14ac:dyDescent="0.25">
      <c r="A701" s="294" t="s">
        <v>1135</v>
      </c>
      <c r="B701" s="249"/>
      <c r="C701" s="249"/>
      <c r="D701" s="249"/>
      <c r="E701" s="340" t="str">
        <f>IF(ISBLANK('BudCom Expense worksheet'!F760),"",('BudCom Expense worksheet'!F760))</f>
        <v/>
      </c>
      <c r="F701" s="340">
        <f>IF(ISBLANK('BudCom Expense worksheet'!G760),"",('BudCom Expense worksheet'!G760))</f>
        <v>0</v>
      </c>
      <c r="G701" s="273">
        <f>IF(ISBLANK('BudCom Expense worksheet'!H760),"",('BudCom Expense worksheet'!H760))</f>
        <v>0</v>
      </c>
      <c r="H701" s="347" t="str">
        <f>IF(ISBLANK('BudCom Expense worksheet'!I760),"",('BudCom Expense worksheet'!I760))</f>
        <v/>
      </c>
      <c r="I701" s="348" t="str">
        <f>IF(ISBLANK('BudCom Expense worksheet'!J760),"",('BudCom Expense worksheet'!J760))</f>
        <v/>
      </c>
      <c r="J701" s="265">
        <f>IF(ISBLANK('BudCom Expense worksheet'!K760),"",('BudCom Expense worksheet'!K760))</f>
        <v>0</v>
      </c>
      <c r="K701" s="265">
        <f>IF(ISBLANK('BudCom Expense worksheet'!L760),"",('BudCom Expense worksheet'!L760))</f>
        <v>0</v>
      </c>
      <c r="L701" s="265">
        <f>IF(ISBLANK('BudCom Expense worksheet'!M760),"",('BudCom Expense worksheet'!M760))</f>
        <v>0</v>
      </c>
      <c r="M701" s="265">
        <f>IF(ISBLANK('BudCom Expense worksheet'!N760),"",('BudCom Expense worksheet'!N760))</f>
        <v>0</v>
      </c>
      <c r="N701" s="254" t="str">
        <f>IF(ISBLANK('BudCom Expense worksheet'!O760),"",('BudCom Expense worksheet'!O760))</f>
        <v/>
      </c>
      <c r="O701" s="265">
        <f>IF(ISBLANK('BudCom Expense worksheet'!P760),"",('BudCom Expense worksheet'!P760))</f>
        <v>0</v>
      </c>
      <c r="P701" s="273" t="str">
        <f>IF(ISBLANK('BudCom Expense worksheet'!Q760),"",('BudCom Expense worksheet'!Q760))</f>
        <v/>
      </c>
    </row>
    <row r="702" spans="1:16" hidden="1" x14ac:dyDescent="0.25">
      <c r="A702" s="249" t="s">
        <v>1136</v>
      </c>
      <c r="B702" s="249"/>
      <c r="C702" s="249"/>
      <c r="D702" s="249"/>
      <c r="E702" s="279" t="str">
        <f>IF(ISBLANK('BudCom Expense worksheet'!F761),"",('BudCom Expense worksheet'!F761))</f>
        <v/>
      </c>
      <c r="F702" s="279" t="str">
        <f>IF(ISBLANK('BudCom Expense worksheet'!G761),"",('BudCom Expense worksheet'!G761))</f>
        <v/>
      </c>
      <c r="G702" s="273" t="str">
        <f>IF(ISBLANK('BudCom Expense worksheet'!H761),"",('BudCom Expense worksheet'!H761))</f>
        <v/>
      </c>
      <c r="H702" s="347" t="str">
        <f>IF(ISBLANK('BudCom Expense worksheet'!I761),"",('BudCom Expense worksheet'!I761))</f>
        <v/>
      </c>
      <c r="I702" s="348" t="str">
        <f>IF(ISBLANK('BudCom Expense worksheet'!J761),"",('BudCom Expense worksheet'!J761))</f>
        <v/>
      </c>
      <c r="J702" s="273" t="str">
        <f>IF(ISBLANK('BudCom Expense worksheet'!K761),"",('BudCom Expense worksheet'!K761))</f>
        <v/>
      </c>
      <c r="K702" s="273" t="str">
        <f>IF(ISBLANK('BudCom Expense worksheet'!L761),"",('BudCom Expense worksheet'!L761))</f>
        <v/>
      </c>
      <c r="L702" s="273" t="str">
        <f>IF(ISBLANK('BudCom Expense worksheet'!M761),"",('BudCom Expense worksheet'!M761))</f>
        <v/>
      </c>
      <c r="M702" s="273" t="str">
        <f>IF(ISBLANK('BudCom Expense worksheet'!N761),"",('BudCom Expense worksheet'!N761))</f>
        <v/>
      </c>
      <c r="N702" s="254" t="str">
        <f>IF(ISBLANK('BudCom Expense worksheet'!O761),"",('BudCom Expense worksheet'!O761))</f>
        <v/>
      </c>
      <c r="O702" s="273" t="str">
        <f>IF(ISBLANK('BudCom Expense worksheet'!P761),"",('BudCom Expense worksheet'!P761))</f>
        <v/>
      </c>
      <c r="P702" s="273" t="str">
        <f>IF(ISBLANK('BudCom Expense worksheet'!Q761),"",('BudCom Expense worksheet'!Q761))</f>
        <v/>
      </c>
    </row>
    <row r="703" spans="1:16" hidden="1" x14ac:dyDescent="0.25">
      <c r="A703" s="249"/>
      <c r="B703" s="355" t="s">
        <v>1229</v>
      </c>
      <c r="C703" s="355" t="s">
        <v>1192</v>
      </c>
      <c r="D703" s="355"/>
      <c r="E703" s="356" t="str">
        <f>IF(ISBLANK('BudCom Expense worksheet'!F762),"",('BudCom Expense worksheet'!F762))</f>
        <v/>
      </c>
      <c r="F703" s="356" t="str">
        <f>IF(ISBLANK('BudCom Expense worksheet'!G762),"",('BudCom Expense worksheet'!G762))</f>
        <v/>
      </c>
      <c r="G703" s="273">
        <f>IF(ISBLANK('BudCom Expense worksheet'!H762),"",('BudCom Expense worksheet'!H762))</f>
        <v>50000</v>
      </c>
      <c r="H703" s="357" t="str">
        <f>IF(ISBLANK('BudCom Expense worksheet'!I762),"",('BudCom Expense worksheet'!I762))</f>
        <v/>
      </c>
      <c r="I703" s="358" t="str">
        <f>IF(ISBLANK('BudCom Expense worksheet'!J762),"",('BudCom Expense worksheet'!J762))</f>
        <v/>
      </c>
      <c r="J703" s="359">
        <f>IF(ISBLANK('BudCom Expense worksheet'!K762),"",('BudCom Expense worksheet'!K762))</f>
        <v>50000</v>
      </c>
      <c r="K703" s="359">
        <f>IF(ISBLANK('BudCom Expense worksheet'!L762),"",('BudCom Expense worksheet'!L762))</f>
        <v>50000</v>
      </c>
      <c r="L703" s="359">
        <f>IF(ISBLANK('BudCom Expense worksheet'!M762),"",('BudCom Expense worksheet'!M762))</f>
        <v>0</v>
      </c>
      <c r="M703" s="359">
        <f>IF(ISBLANK('BudCom Expense worksheet'!N762),"",('BudCom Expense worksheet'!N762))</f>
        <v>50000</v>
      </c>
      <c r="N703" s="254" t="str">
        <f>IF(ISBLANK('BudCom Expense worksheet'!O762),"",('BudCom Expense worksheet'!O762))</f>
        <v/>
      </c>
      <c r="O703" s="359">
        <f>IF(ISBLANK('BudCom Expense worksheet'!P762),"",('BudCom Expense worksheet'!P762))</f>
        <v>0</v>
      </c>
      <c r="P703" s="273" t="str">
        <f>IF(ISBLANK('BudCom Expense worksheet'!Q762),"",('BudCom Expense worksheet'!Q762))</f>
        <v/>
      </c>
    </row>
    <row r="704" spans="1:16" hidden="1" x14ac:dyDescent="0.25">
      <c r="A704" s="249"/>
      <c r="B704" s="355" t="s">
        <v>1232</v>
      </c>
      <c r="C704" s="355" t="s">
        <v>1194</v>
      </c>
      <c r="D704" s="355"/>
      <c r="E704" s="356" t="str">
        <f>IF(ISBLANK('BudCom Expense worksheet'!F763),"",('BudCom Expense worksheet'!F763))</f>
        <v/>
      </c>
      <c r="F704" s="356" t="str">
        <f>IF(ISBLANK('BudCom Expense worksheet'!G763),"",('BudCom Expense worksheet'!G763))</f>
        <v/>
      </c>
      <c r="G704" s="273">
        <f>IF(ISBLANK('BudCom Expense worksheet'!H763),"",('BudCom Expense worksheet'!H763))</f>
        <v>20000</v>
      </c>
      <c r="H704" s="357" t="str">
        <f>IF(ISBLANK('BudCom Expense worksheet'!I763),"",('BudCom Expense worksheet'!I763))</f>
        <v/>
      </c>
      <c r="I704" s="358" t="str">
        <f>IF(ISBLANK('BudCom Expense worksheet'!J763),"",('BudCom Expense worksheet'!J763))</f>
        <v/>
      </c>
      <c r="J704" s="359">
        <f>IF(ISBLANK('BudCom Expense worksheet'!K763),"",('BudCom Expense worksheet'!K763))</f>
        <v>20000</v>
      </c>
      <c r="K704" s="359">
        <f>IF(ISBLANK('BudCom Expense worksheet'!L763),"",('BudCom Expense worksheet'!L763))</f>
        <v>20000</v>
      </c>
      <c r="L704" s="359">
        <f>IF(ISBLANK('BudCom Expense worksheet'!M763),"",('BudCom Expense worksheet'!M763))</f>
        <v>0</v>
      </c>
      <c r="M704" s="359">
        <f>IF(ISBLANK('BudCom Expense worksheet'!N763),"",('BudCom Expense worksheet'!N763))</f>
        <v>20000</v>
      </c>
      <c r="N704" s="254" t="str">
        <f>IF(ISBLANK('BudCom Expense worksheet'!O763),"",('BudCom Expense worksheet'!O763))</f>
        <v/>
      </c>
      <c r="O704" s="359">
        <f>IF(ISBLANK('BudCom Expense worksheet'!P763),"",('BudCom Expense worksheet'!P763))</f>
        <v>0</v>
      </c>
      <c r="P704" s="273" t="str">
        <f>IF(ISBLANK('BudCom Expense worksheet'!Q763),"",('BudCom Expense worksheet'!Q763))</f>
        <v/>
      </c>
    </row>
    <row r="705" spans="1:16" hidden="1" x14ac:dyDescent="0.25">
      <c r="A705" s="249"/>
      <c r="B705" s="355" t="s">
        <v>1234</v>
      </c>
      <c r="C705" s="355" t="s">
        <v>1193</v>
      </c>
      <c r="D705" s="355"/>
      <c r="E705" s="356" t="str">
        <f>IF(ISBLANK('BudCom Expense worksheet'!F764),"",('BudCom Expense worksheet'!F764))</f>
        <v/>
      </c>
      <c r="F705" s="356" t="str">
        <f>IF(ISBLANK('BudCom Expense worksheet'!G764),"",('BudCom Expense worksheet'!G764))</f>
        <v/>
      </c>
      <c r="G705" s="273">
        <f>IF(ISBLANK('BudCom Expense worksheet'!H764),"",('BudCom Expense worksheet'!H764))</f>
        <v>20000</v>
      </c>
      <c r="H705" s="357" t="str">
        <f>IF(ISBLANK('BudCom Expense worksheet'!I764),"",('BudCom Expense worksheet'!I764))</f>
        <v/>
      </c>
      <c r="I705" s="358" t="str">
        <f>IF(ISBLANK('BudCom Expense worksheet'!J764),"",('BudCom Expense worksheet'!J764))</f>
        <v/>
      </c>
      <c r="J705" s="359">
        <f>IF(ISBLANK('BudCom Expense worksheet'!K764),"",('BudCom Expense worksheet'!K764))</f>
        <v>20000</v>
      </c>
      <c r="K705" s="359">
        <f>IF(ISBLANK('BudCom Expense worksheet'!L764),"",('BudCom Expense worksheet'!L764))</f>
        <v>20000</v>
      </c>
      <c r="L705" s="359">
        <f>IF(ISBLANK('BudCom Expense worksheet'!M764),"",('BudCom Expense worksheet'!M764))</f>
        <v>0</v>
      </c>
      <c r="M705" s="359">
        <f>IF(ISBLANK('BudCom Expense worksheet'!N764),"",('BudCom Expense worksheet'!N764))</f>
        <v>20000</v>
      </c>
      <c r="N705" s="254" t="str">
        <f>IF(ISBLANK('BudCom Expense worksheet'!O764),"",('BudCom Expense worksheet'!O764))</f>
        <v/>
      </c>
      <c r="O705" s="359">
        <f>IF(ISBLANK('BudCom Expense worksheet'!P764),"",('BudCom Expense worksheet'!P764))</f>
        <v>0</v>
      </c>
      <c r="P705" s="273" t="str">
        <f>IF(ISBLANK('BudCom Expense worksheet'!Q764),"",('BudCom Expense worksheet'!Q764))</f>
        <v/>
      </c>
    </row>
    <row r="706" spans="1:16" hidden="1" x14ac:dyDescent="0.25">
      <c r="A706" s="249"/>
      <c r="B706" s="355" t="s">
        <v>1242</v>
      </c>
      <c r="C706" s="355" t="s">
        <v>1195</v>
      </c>
      <c r="D706" s="355"/>
      <c r="E706" s="356" t="str">
        <f>IF(ISBLANK('BudCom Expense worksheet'!F765),"",('BudCom Expense worksheet'!F765))</f>
        <v/>
      </c>
      <c r="F706" s="356" t="str">
        <f>IF(ISBLANK('BudCom Expense worksheet'!G765),"",('BudCom Expense worksheet'!G765))</f>
        <v/>
      </c>
      <c r="G706" s="273">
        <f>IF(ISBLANK('BudCom Expense worksheet'!H765),"",('BudCom Expense worksheet'!H765))</f>
        <v>8000</v>
      </c>
      <c r="H706" s="357" t="str">
        <f>IF(ISBLANK('BudCom Expense worksheet'!I765),"",('BudCom Expense worksheet'!I765))</f>
        <v/>
      </c>
      <c r="I706" s="358" t="str">
        <f>IF(ISBLANK('BudCom Expense worksheet'!J765),"",('BudCom Expense worksheet'!J765))</f>
        <v/>
      </c>
      <c r="J706" s="359">
        <f>IF(ISBLANK('BudCom Expense worksheet'!K765),"",('BudCom Expense worksheet'!K765))</f>
        <v>8000</v>
      </c>
      <c r="K706" s="359">
        <f>IF(ISBLANK('BudCom Expense worksheet'!L765),"",('BudCom Expense worksheet'!L765))</f>
        <v>8000</v>
      </c>
      <c r="L706" s="359">
        <f>IF(ISBLANK('BudCom Expense worksheet'!M765),"",('BudCom Expense worksheet'!M765))</f>
        <v>0</v>
      </c>
      <c r="M706" s="359">
        <f>IF(ISBLANK('BudCom Expense worksheet'!N765),"",('BudCom Expense worksheet'!N765))</f>
        <v>8000</v>
      </c>
      <c r="N706" s="254" t="str">
        <f>IF(ISBLANK('BudCom Expense worksheet'!O765),"",('BudCom Expense worksheet'!O765))</f>
        <v/>
      </c>
      <c r="O706" s="359">
        <f>IF(ISBLANK('BudCom Expense worksheet'!P765),"",('BudCom Expense worksheet'!P765))</f>
        <v>0</v>
      </c>
      <c r="P706" s="273" t="str">
        <f>IF(ISBLANK('BudCom Expense worksheet'!Q765),"",('BudCom Expense worksheet'!Q765))</f>
        <v/>
      </c>
    </row>
    <row r="707" spans="1:16" hidden="1" x14ac:dyDescent="0.25">
      <c r="A707" s="249"/>
      <c r="B707" s="355" t="s">
        <v>1240</v>
      </c>
      <c r="C707" s="355" t="s">
        <v>1197</v>
      </c>
      <c r="D707" s="355"/>
      <c r="E707" s="356" t="str">
        <f>IF(ISBLANK('BudCom Expense worksheet'!F766),"",('BudCom Expense worksheet'!F766))</f>
        <v/>
      </c>
      <c r="F707" s="356" t="str">
        <f>IF(ISBLANK('BudCom Expense worksheet'!G766),"",('BudCom Expense worksheet'!G766))</f>
        <v/>
      </c>
      <c r="G707" s="273">
        <f>IF(ISBLANK('BudCom Expense worksheet'!H766),"",('BudCom Expense worksheet'!H766))</f>
        <v>1000</v>
      </c>
      <c r="H707" s="357" t="str">
        <f>IF(ISBLANK('BudCom Expense worksheet'!I766),"",('BudCom Expense worksheet'!I766))</f>
        <v/>
      </c>
      <c r="I707" s="358" t="str">
        <f>IF(ISBLANK('BudCom Expense worksheet'!J766),"",('BudCom Expense worksheet'!J766))</f>
        <v/>
      </c>
      <c r="J707" s="359">
        <f>IF(ISBLANK('BudCom Expense worksheet'!K766),"",('BudCom Expense worksheet'!K766))</f>
        <v>1000</v>
      </c>
      <c r="K707" s="359">
        <f>IF(ISBLANK('BudCom Expense worksheet'!L766),"",('BudCom Expense worksheet'!L766))</f>
        <v>1000</v>
      </c>
      <c r="L707" s="359">
        <f>IF(ISBLANK('BudCom Expense worksheet'!M766),"",('BudCom Expense worksheet'!M766))</f>
        <v>0</v>
      </c>
      <c r="M707" s="359">
        <f>IF(ISBLANK('BudCom Expense worksheet'!N766),"",('BudCom Expense worksheet'!N766))</f>
        <v>1000</v>
      </c>
      <c r="N707" s="254" t="str">
        <f>IF(ISBLANK('BudCom Expense worksheet'!O766),"",('BudCom Expense worksheet'!O766))</f>
        <v/>
      </c>
      <c r="O707" s="359">
        <f>IF(ISBLANK('BudCom Expense worksheet'!P766),"",('BudCom Expense worksheet'!P766))</f>
        <v>0</v>
      </c>
      <c r="P707" s="273" t="str">
        <f>IF(ISBLANK('BudCom Expense worksheet'!Q766),"",('BudCom Expense worksheet'!Q766))</f>
        <v/>
      </c>
    </row>
    <row r="708" spans="1:16" hidden="1" x14ac:dyDescent="0.25">
      <c r="A708" s="249"/>
      <c r="B708" s="355" t="s">
        <v>1291</v>
      </c>
      <c r="C708" s="298" t="s">
        <v>1192</v>
      </c>
      <c r="D708" s="298"/>
      <c r="E708" s="349" t="str">
        <f>IF(ISBLANK('BudCom Expense worksheet'!F768),"",('BudCom Expense worksheet'!F768))</f>
        <v/>
      </c>
      <c r="F708" s="349" t="str">
        <f>IF(ISBLANK('BudCom Expense worksheet'!G768),"",('BudCom Expense worksheet'!G768))</f>
        <v/>
      </c>
      <c r="G708" s="273">
        <f>IF(ISBLANK('BudCom Expense worksheet'!H768),"",('BudCom Expense worksheet'!H768))</f>
        <v>50000</v>
      </c>
      <c r="H708" s="350" t="str">
        <f>IF(ISBLANK('BudCom Expense worksheet'!I768),"",('BudCom Expense worksheet'!I768))</f>
        <v/>
      </c>
      <c r="I708" s="351" t="str">
        <f>IF(ISBLANK('BudCom Expense worksheet'!J768),"",('BudCom Expense worksheet'!J768))</f>
        <v/>
      </c>
      <c r="J708" s="352">
        <f>IF(ISBLANK('BudCom Expense worksheet'!K768),"",('BudCom Expense worksheet'!K768))</f>
        <v>50000</v>
      </c>
      <c r="K708" s="352">
        <f>IF(ISBLANK('BudCom Expense worksheet'!L768),"",('BudCom Expense worksheet'!L768))</f>
        <v>50000</v>
      </c>
      <c r="L708" s="352">
        <f>IF(ISBLANK('BudCom Expense worksheet'!M768),"",('BudCom Expense worksheet'!M768))</f>
        <v>0</v>
      </c>
      <c r="M708" s="352">
        <f>IF(ISBLANK('BudCom Expense worksheet'!N768),"",('BudCom Expense worksheet'!N768))</f>
        <v>50000</v>
      </c>
      <c r="N708" s="254" t="str">
        <f>IF(ISBLANK('BudCom Expense worksheet'!O768),"",('BudCom Expense worksheet'!O768))</f>
        <v/>
      </c>
      <c r="O708" s="352">
        <f>IF(ISBLANK('BudCom Expense worksheet'!P768),"",('BudCom Expense worksheet'!P768))</f>
        <v>0</v>
      </c>
      <c r="P708" s="273" t="str">
        <f>IF(ISBLANK('BudCom Expense worksheet'!Q768),"",('BudCom Expense worksheet'!Q768))</f>
        <v>recommended</v>
      </c>
    </row>
    <row r="709" spans="1:16" hidden="1" x14ac:dyDescent="0.25">
      <c r="A709" s="249"/>
      <c r="B709" s="362" t="s">
        <v>1266</v>
      </c>
      <c r="C709" s="362" t="s">
        <v>1193</v>
      </c>
      <c r="D709" s="362"/>
      <c r="E709" s="349" t="e">
        <f>IF(ISBLANK('BudCom Expense worksheet'!#REF!),"",('BudCom Expense worksheet'!#REF!))</f>
        <v>#REF!</v>
      </c>
      <c r="F709" s="349" t="e">
        <f>IF(ISBLANK('BudCom Expense worksheet'!#REF!),"",('BudCom Expense worksheet'!#REF!))</f>
        <v>#REF!</v>
      </c>
      <c r="G709" s="273" t="e">
        <f>IF(ISBLANK('BudCom Expense worksheet'!#REF!),"",('BudCom Expense worksheet'!#REF!))</f>
        <v>#REF!</v>
      </c>
      <c r="H709" s="350" t="e">
        <f>IF(ISBLANK('BudCom Expense worksheet'!#REF!),"",('BudCom Expense worksheet'!#REF!))</f>
        <v>#REF!</v>
      </c>
      <c r="I709" s="351" t="e">
        <f>IF(ISBLANK('BudCom Expense worksheet'!#REF!),"",('BudCom Expense worksheet'!#REF!))</f>
        <v>#REF!</v>
      </c>
      <c r="J709" s="352" t="e">
        <f>IF(ISBLANK('BudCom Expense worksheet'!#REF!),"",('BudCom Expense worksheet'!#REF!))</f>
        <v>#REF!</v>
      </c>
      <c r="K709" s="352" t="e">
        <f>IF(ISBLANK('BudCom Expense worksheet'!#REF!),"",('BudCom Expense worksheet'!#REF!))</f>
        <v>#REF!</v>
      </c>
      <c r="L709" s="352" t="e">
        <f>IF(ISBLANK('BudCom Expense worksheet'!#REF!),"",('BudCom Expense worksheet'!#REF!))</f>
        <v>#REF!</v>
      </c>
      <c r="M709" s="352" t="e">
        <f>IF(ISBLANK('BudCom Expense worksheet'!#REF!),"",('BudCom Expense worksheet'!#REF!))</f>
        <v>#REF!</v>
      </c>
      <c r="N709" s="254" t="e">
        <f>IF(ISBLANK('BudCom Expense worksheet'!#REF!),"",('BudCom Expense worksheet'!#REF!))</f>
        <v>#REF!</v>
      </c>
      <c r="O709" s="352" t="e">
        <f>IF(ISBLANK('BudCom Expense worksheet'!#REF!),"",('BudCom Expense worksheet'!#REF!))</f>
        <v>#REF!</v>
      </c>
      <c r="P709" s="273" t="e">
        <f>IF(ISBLANK('BudCom Expense worksheet'!#REF!),"",('BudCom Expense worksheet'!#REF!))</f>
        <v>#REF!</v>
      </c>
    </row>
    <row r="710" spans="1:16" hidden="1" x14ac:dyDescent="0.25">
      <c r="A710" s="249"/>
      <c r="B710" s="355" t="s">
        <v>1296</v>
      </c>
      <c r="C710" s="298" t="s">
        <v>1195</v>
      </c>
      <c r="D710" s="298"/>
      <c r="E710" s="349" t="str">
        <f>IF(ISBLANK('BudCom Expense worksheet'!F769),"",('BudCom Expense worksheet'!F769))</f>
        <v/>
      </c>
      <c r="F710" s="349" t="str">
        <f>IF(ISBLANK('BudCom Expense worksheet'!G769),"",('BudCom Expense worksheet'!G769))</f>
        <v/>
      </c>
      <c r="G710" s="273">
        <f>IF(ISBLANK('BudCom Expense worksheet'!H769),"",('BudCom Expense worksheet'!H769))</f>
        <v>8000</v>
      </c>
      <c r="H710" s="350" t="str">
        <f>IF(ISBLANK('BudCom Expense worksheet'!I769),"",('BudCom Expense worksheet'!I769))</f>
        <v/>
      </c>
      <c r="I710" s="351" t="str">
        <f>IF(ISBLANK('BudCom Expense worksheet'!J769),"",('BudCom Expense worksheet'!J769))</f>
        <v/>
      </c>
      <c r="J710" s="352">
        <f>IF(ISBLANK('BudCom Expense worksheet'!K769),"",('BudCom Expense worksheet'!K769))</f>
        <v>8000</v>
      </c>
      <c r="K710" s="352">
        <f>IF(ISBLANK('BudCom Expense worksheet'!L769),"",('BudCom Expense worksheet'!L769))</f>
        <v>8000</v>
      </c>
      <c r="L710" s="352">
        <f>IF(ISBLANK('BudCom Expense worksheet'!M769),"",('BudCom Expense worksheet'!M769))</f>
        <v>0</v>
      </c>
      <c r="M710" s="352">
        <f>IF(ISBLANK('BudCom Expense worksheet'!N769),"",('BudCom Expense worksheet'!N769))</f>
        <v>8000</v>
      </c>
      <c r="N710" s="254" t="str">
        <f>IF(ISBLANK('BudCom Expense worksheet'!O769),"",('BudCom Expense worksheet'!O769))</f>
        <v/>
      </c>
      <c r="O710" s="352">
        <f>IF(ISBLANK('BudCom Expense worksheet'!P769),"",('BudCom Expense worksheet'!P769))</f>
        <v>0</v>
      </c>
      <c r="P710" s="273" t="str">
        <f>IF(ISBLANK('BudCom Expense worksheet'!Q769),"",('BudCom Expense worksheet'!Q769))</f>
        <v>recommended</v>
      </c>
    </row>
    <row r="711" spans="1:16" hidden="1" x14ac:dyDescent="0.25">
      <c r="A711" s="249"/>
      <c r="B711" s="355" t="s">
        <v>1299</v>
      </c>
      <c r="C711" s="298" t="s">
        <v>1197</v>
      </c>
      <c r="D711" s="298"/>
      <c r="E711" s="349" t="str">
        <f>IF(ISBLANK('BudCom Expense worksheet'!F770),"",('BudCom Expense worksheet'!F770))</f>
        <v/>
      </c>
      <c r="F711" s="349" t="str">
        <f>IF(ISBLANK('BudCom Expense worksheet'!G770),"",('BudCom Expense worksheet'!G770))</f>
        <v/>
      </c>
      <c r="G711" s="273">
        <f>IF(ISBLANK('BudCom Expense worksheet'!H770),"",('BudCom Expense worksheet'!H770))</f>
        <v>1000</v>
      </c>
      <c r="H711" s="350" t="str">
        <f>IF(ISBLANK('BudCom Expense worksheet'!I770),"",('BudCom Expense worksheet'!I770))</f>
        <v/>
      </c>
      <c r="I711" s="351" t="str">
        <f>IF(ISBLANK('BudCom Expense worksheet'!J770),"",('BudCom Expense worksheet'!J770))</f>
        <v/>
      </c>
      <c r="J711" s="352">
        <f>IF(ISBLANK('BudCom Expense worksheet'!K770),"",('BudCom Expense worksheet'!K770))</f>
        <v>1000</v>
      </c>
      <c r="K711" s="352">
        <f>IF(ISBLANK('BudCom Expense worksheet'!L770),"",('BudCom Expense worksheet'!L770))</f>
        <v>1000</v>
      </c>
      <c r="L711" s="352">
        <f>IF(ISBLANK('BudCom Expense worksheet'!M770),"",('BudCom Expense worksheet'!M770))</f>
        <v>0</v>
      </c>
      <c r="M711" s="352">
        <f>IF(ISBLANK('BudCom Expense worksheet'!N770),"",('BudCom Expense worksheet'!N770))</f>
        <v>1000</v>
      </c>
      <c r="N711" s="254" t="str">
        <f>IF(ISBLANK('BudCom Expense worksheet'!O770),"",('BudCom Expense worksheet'!O770))</f>
        <v/>
      </c>
      <c r="O711" s="352">
        <f>IF(ISBLANK('BudCom Expense worksheet'!P770),"",('BudCom Expense worksheet'!P770))</f>
        <v>0</v>
      </c>
      <c r="P711" s="273" t="str">
        <f>IF(ISBLANK('BudCom Expense worksheet'!Q770),"",('BudCom Expense worksheet'!Q770))</f>
        <v>recommended</v>
      </c>
    </row>
    <row r="712" spans="1:16" hidden="1" x14ac:dyDescent="0.25">
      <c r="A712" s="249"/>
      <c r="B712" s="298"/>
      <c r="C712" s="298"/>
      <c r="D712" s="298"/>
      <c r="E712" s="349" t="str">
        <f>IF(ISBLANK('BudCom Expense worksheet'!F774),"",('BudCom Expense worksheet'!F774))</f>
        <v/>
      </c>
      <c r="F712" s="349" t="str">
        <f>IF(ISBLANK('BudCom Expense worksheet'!G774),"",('BudCom Expense worksheet'!G774))</f>
        <v/>
      </c>
      <c r="G712" s="273" t="str">
        <f>IF(ISBLANK('BudCom Expense worksheet'!H774),"",('BudCom Expense worksheet'!H774))</f>
        <v/>
      </c>
      <c r="H712" s="350" t="str">
        <f>IF(ISBLANK('BudCom Expense worksheet'!I774),"",('BudCom Expense worksheet'!I774))</f>
        <v/>
      </c>
      <c r="I712" s="351" t="str">
        <f>IF(ISBLANK('BudCom Expense worksheet'!J774),"",('BudCom Expense worksheet'!J774))</f>
        <v/>
      </c>
      <c r="J712" s="352">
        <f>IF(ISBLANK('BudCom Expense worksheet'!K774),"",('BudCom Expense worksheet'!K774))</f>
        <v>1000</v>
      </c>
      <c r="K712" s="352">
        <f>IF(ISBLANK('BudCom Expense worksheet'!L774),"",('BudCom Expense worksheet'!L774))</f>
        <v>1000</v>
      </c>
      <c r="L712" s="352">
        <f>IF(ISBLANK('BudCom Expense worksheet'!M774),"",('BudCom Expense worksheet'!M774))</f>
        <v>0</v>
      </c>
      <c r="M712" s="352">
        <f>IF(ISBLANK('BudCom Expense worksheet'!N774),"",('BudCom Expense worksheet'!N774))</f>
        <v>1000</v>
      </c>
      <c r="N712" s="254">
        <f>IF(ISBLANK('BudCom Expense worksheet'!O774),"",('BudCom Expense worksheet'!O774))</f>
        <v>44201</v>
      </c>
      <c r="O712" s="352">
        <f>IF(ISBLANK('BudCom Expense worksheet'!P774),"",('BudCom Expense worksheet'!P774))</f>
        <v>0</v>
      </c>
      <c r="P712" s="273" t="str">
        <f>IF(ISBLANK('BudCom Expense worksheet'!Q774),"",('BudCom Expense worksheet'!Q774))</f>
        <v>recommended</v>
      </c>
    </row>
    <row r="713" spans="1:16" hidden="1" x14ac:dyDescent="0.25">
      <c r="A713" s="249"/>
      <c r="B713" s="298"/>
      <c r="C713" s="298"/>
      <c r="D713" s="298"/>
      <c r="E713" s="349" t="str">
        <f>IF(ISBLANK('BudCom Expense worksheet'!F776),"",('BudCom Expense worksheet'!F776))</f>
        <v/>
      </c>
      <c r="F713" s="349" t="str">
        <f>IF(ISBLANK('BudCom Expense worksheet'!G776),"",('BudCom Expense worksheet'!G776))</f>
        <v/>
      </c>
      <c r="G713" s="273" t="str">
        <f>IF(ISBLANK('BudCom Expense worksheet'!H776),"",('BudCom Expense worksheet'!H776))</f>
        <v/>
      </c>
      <c r="H713" s="353" t="str">
        <f>IF(ISBLANK('BudCom Expense worksheet'!I776),"",('BudCom Expense worksheet'!I776))</f>
        <v/>
      </c>
      <c r="I713" s="354" t="str">
        <f>IF(ISBLANK('BudCom Expense worksheet'!J776),"",('BudCom Expense worksheet'!J776))</f>
        <v/>
      </c>
      <c r="J713" s="352" t="str">
        <f>IF(ISBLANK('BudCom Expense worksheet'!K776),"",('BudCom Expense worksheet'!K776))</f>
        <v/>
      </c>
      <c r="K713" s="352" t="str">
        <f>IF(ISBLANK('BudCom Expense worksheet'!L776),"",('BudCom Expense worksheet'!L776))</f>
        <v/>
      </c>
      <c r="L713" s="352">
        <f>IF(ISBLANK('BudCom Expense worksheet'!M776),"",('BudCom Expense worksheet'!M776))</f>
        <v>0</v>
      </c>
      <c r="M713" s="352" t="str">
        <f>IF(ISBLANK('BudCom Expense worksheet'!N776),"",('BudCom Expense worksheet'!N776))</f>
        <v/>
      </c>
      <c r="N713" s="254" t="str">
        <f>IF(ISBLANK('BudCom Expense worksheet'!O776),"",('BudCom Expense worksheet'!O776))</f>
        <v/>
      </c>
      <c r="O713" s="352">
        <f>IF(ISBLANK('BudCom Expense worksheet'!P776),"",('BudCom Expense worksheet'!P776))</f>
        <v>0</v>
      </c>
      <c r="P713" s="273" t="str">
        <f>IF(ISBLANK('BudCom Expense worksheet'!Q776),"",('BudCom Expense worksheet'!Q776))</f>
        <v/>
      </c>
    </row>
    <row r="714" spans="1:16" hidden="1" x14ac:dyDescent="0.25">
      <c r="A714" s="294" t="s">
        <v>1137</v>
      </c>
      <c r="B714" s="249"/>
      <c r="C714" s="249"/>
      <c r="D714" s="249"/>
      <c r="E714" s="340" t="str">
        <f>IF(ISBLANK('BudCom Expense worksheet'!F777),"",('BudCom Expense worksheet'!F777))</f>
        <v/>
      </c>
      <c r="F714" s="340">
        <f>IF(ISBLANK('BudCom Expense worksheet'!G777),"",('BudCom Expense worksheet'!G777))</f>
        <v>0</v>
      </c>
      <c r="G714" s="273">
        <f>IF(ISBLANK('BudCom Expense worksheet'!H777),"",('BudCom Expense worksheet'!H777))</f>
        <v>0</v>
      </c>
      <c r="H714" s="347" t="str">
        <f>IF(ISBLANK('BudCom Expense worksheet'!I777),"",('BudCom Expense worksheet'!I777))</f>
        <v/>
      </c>
      <c r="I714" s="348" t="str">
        <f>IF(ISBLANK('BudCom Expense worksheet'!J777),"",('BudCom Expense worksheet'!J777))</f>
        <v/>
      </c>
      <c r="J714" s="265">
        <f>IF(ISBLANK('BudCom Expense worksheet'!K777),"",('BudCom Expense worksheet'!K777))</f>
        <v>116000</v>
      </c>
      <c r="K714" s="265">
        <f>IF(ISBLANK('BudCom Expense worksheet'!L777),"",('BudCom Expense worksheet'!L777))</f>
        <v>116000</v>
      </c>
      <c r="L714" s="265">
        <f>IF(ISBLANK('BudCom Expense worksheet'!M777),"",('BudCom Expense worksheet'!M777))</f>
        <v>0</v>
      </c>
      <c r="M714" s="265">
        <f>IF(ISBLANK('BudCom Expense worksheet'!N777),"",('BudCom Expense worksheet'!N777))</f>
        <v>116000</v>
      </c>
      <c r="N714" s="254" t="str">
        <f>IF(ISBLANK('BudCom Expense worksheet'!O777),"",('BudCom Expense worksheet'!O777))</f>
        <v/>
      </c>
      <c r="O714" s="265">
        <f>IF(ISBLANK('BudCom Expense worksheet'!P777),"",('BudCom Expense worksheet'!P777))</f>
        <v>0</v>
      </c>
      <c r="P714" s="273" t="str">
        <f>IF(ISBLANK('BudCom Expense worksheet'!Q777),"",('BudCom Expense worksheet'!Q777))</f>
        <v/>
      </c>
    </row>
    <row r="715" spans="1:16" hidden="1" x14ac:dyDescent="0.25">
      <c r="A715" s="249" t="s">
        <v>1138</v>
      </c>
      <c r="B715" s="249"/>
      <c r="C715" s="249"/>
      <c r="D715" s="249"/>
      <c r="E715" s="279" t="str">
        <f>IF(ISBLANK('BudCom Expense worksheet'!F778),"",('BudCom Expense worksheet'!F778))</f>
        <v/>
      </c>
      <c r="F715" s="279" t="str">
        <f>IF(ISBLANK('BudCom Expense worksheet'!G778),"",('BudCom Expense worksheet'!G778))</f>
        <v/>
      </c>
      <c r="G715" s="273" t="str">
        <f>IF(ISBLANK('BudCom Expense worksheet'!H778),"",('BudCom Expense worksheet'!H778))</f>
        <v/>
      </c>
      <c r="H715" s="347" t="str">
        <f>IF(ISBLANK('BudCom Expense worksheet'!I778),"",('BudCom Expense worksheet'!I778))</f>
        <v/>
      </c>
      <c r="I715" s="348" t="str">
        <f>IF(ISBLANK('BudCom Expense worksheet'!J778),"",('BudCom Expense worksheet'!J778))</f>
        <v/>
      </c>
      <c r="J715" s="273" t="str">
        <f>IF(ISBLANK('BudCom Expense worksheet'!K778),"",('BudCom Expense worksheet'!K778))</f>
        <v/>
      </c>
      <c r="K715" s="273" t="str">
        <f>IF(ISBLANK('BudCom Expense worksheet'!L778),"",('BudCom Expense worksheet'!L778))</f>
        <v/>
      </c>
      <c r="L715" s="273" t="str">
        <f>IF(ISBLANK('BudCom Expense worksheet'!M778),"",('BudCom Expense worksheet'!M778))</f>
        <v/>
      </c>
      <c r="M715" s="273" t="str">
        <f>IF(ISBLANK('BudCom Expense worksheet'!N778),"",('BudCom Expense worksheet'!N778))</f>
        <v/>
      </c>
      <c r="N715" s="254" t="str">
        <f>IF(ISBLANK('BudCom Expense worksheet'!O778),"",('BudCom Expense worksheet'!O778))</f>
        <v/>
      </c>
      <c r="O715" s="273" t="str">
        <f>IF(ISBLANK('BudCom Expense worksheet'!P778),"",('BudCom Expense worksheet'!P778))</f>
        <v/>
      </c>
      <c r="P715" s="273" t="str">
        <f>IF(ISBLANK('BudCom Expense worksheet'!Q778),"",('BudCom Expense worksheet'!Q778))</f>
        <v/>
      </c>
    </row>
    <row r="716" spans="1:16" hidden="1" x14ac:dyDescent="0.25">
      <c r="A716" s="249"/>
      <c r="B716" s="355" t="s">
        <v>1237</v>
      </c>
      <c r="C716" s="355" t="s">
        <v>1218</v>
      </c>
      <c r="D716" s="355"/>
      <c r="E716" s="356" t="str">
        <f>IF(ISBLANK('BudCom Expense worksheet'!F779),"",('BudCom Expense worksheet'!F779))</f>
        <v/>
      </c>
      <c r="F716" s="356" t="str">
        <f>IF(ISBLANK('BudCom Expense worksheet'!G779),"",('BudCom Expense worksheet'!G779))</f>
        <v/>
      </c>
      <c r="G716" s="273">
        <f>IF(ISBLANK('BudCom Expense worksheet'!H779),"",('BudCom Expense worksheet'!H779))</f>
        <v>10000</v>
      </c>
      <c r="H716" s="357" t="str">
        <f>IF(ISBLANK('BudCom Expense worksheet'!I779),"",('BudCom Expense worksheet'!I779))</f>
        <v/>
      </c>
      <c r="I716" s="358" t="str">
        <f>IF(ISBLANK('BudCom Expense worksheet'!J779),"",('BudCom Expense worksheet'!J779))</f>
        <v/>
      </c>
      <c r="J716" s="359">
        <f>IF(ISBLANK('BudCom Expense worksheet'!K779),"",('BudCom Expense worksheet'!K779))</f>
        <v>10000</v>
      </c>
      <c r="K716" s="359">
        <f>IF(ISBLANK('BudCom Expense worksheet'!L779),"",('BudCom Expense worksheet'!L779))</f>
        <v>10000</v>
      </c>
      <c r="L716" s="359">
        <f>IF(ISBLANK('BudCom Expense worksheet'!M779),"",('BudCom Expense worksheet'!M779))</f>
        <v>0</v>
      </c>
      <c r="M716" s="359">
        <f>IF(ISBLANK('BudCom Expense worksheet'!N779),"",('BudCom Expense worksheet'!N779))</f>
        <v>10000</v>
      </c>
      <c r="N716" s="254" t="str">
        <f>IF(ISBLANK('BudCom Expense worksheet'!O779),"",('BudCom Expense worksheet'!O779))</f>
        <v/>
      </c>
      <c r="O716" s="359">
        <f>IF(ISBLANK('BudCom Expense worksheet'!P779),"",('BudCom Expense worksheet'!P779))</f>
        <v>0</v>
      </c>
      <c r="P716" s="273" t="str">
        <f>IF(ISBLANK('BudCom Expense worksheet'!Q779),"",('BudCom Expense worksheet'!Q779))</f>
        <v/>
      </c>
    </row>
    <row r="717" spans="1:16" hidden="1" x14ac:dyDescent="0.25">
      <c r="A717" s="249"/>
      <c r="B717" s="355" t="s">
        <v>1238</v>
      </c>
      <c r="C717" s="355" t="s">
        <v>1196</v>
      </c>
      <c r="D717" s="355"/>
      <c r="E717" s="356" t="str">
        <f>IF(ISBLANK('BudCom Expense worksheet'!F780),"",('BudCom Expense worksheet'!F780))</f>
        <v/>
      </c>
      <c r="F717" s="356" t="str">
        <f>IF(ISBLANK('BudCom Expense worksheet'!G780),"",('BudCom Expense worksheet'!G780))</f>
        <v/>
      </c>
      <c r="G717" s="273">
        <f>IF(ISBLANK('BudCom Expense worksheet'!H780),"",('BudCom Expense worksheet'!H780))</f>
        <v>2599</v>
      </c>
      <c r="H717" s="357" t="str">
        <f>IF(ISBLANK('BudCom Expense worksheet'!I780),"",('BudCom Expense worksheet'!I780))</f>
        <v/>
      </c>
      <c r="I717" s="358" t="str">
        <f>IF(ISBLANK('BudCom Expense worksheet'!J780),"",('BudCom Expense worksheet'!J780))</f>
        <v/>
      </c>
      <c r="J717" s="359">
        <f>IF(ISBLANK('BudCom Expense worksheet'!K780),"",('BudCom Expense worksheet'!K780))</f>
        <v>2599</v>
      </c>
      <c r="K717" s="359">
        <f>IF(ISBLANK('BudCom Expense worksheet'!L780),"",('BudCom Expense worksheet'!L780))</f>
        <v>2599</v>
      </c>
      <c r="L717" s="359">
        <f>IF(ISBLANK('BudCom Expense worksheet'!M780),"",('BudCom Expense worksheet'!M780))</f>
        <v>0</v>
      </c>
      <c r="M717" s="359">
        <f>IF(ISBLANK('BudCom Expense worksheet'!N780),"",('BudCom Expense worksheet'!N780))</f>
        <v>2599</v>
      </c>
      <c r="N717" s="254" t="str">
        <f>IF(ISBLANK('BudCom Expense worksheet'!O780),"",('BudCom Expense worksheet'!O780))</f>
        <v/>
      </c>
      <c r="O717" s="359">
        <f>IF(ISBLANK('BudCom Expense worksheet'!P780),"",('BudCom Expense worksheet'!P780))</f>
        <v>0</v>
      </c>
      <c r="P717" s="273" t="str">
        <f>IF(ISBLANK('BudCom Expense worksheet'!Q781),"",('BudCom Expense worksheet'!Q781))</f>
        <v/>
      </c>
    </row>
    <row r="718" spans="1:16" hidden="1" x14ac:dyDescent="0.25">
      <c r="A718" s="249"/>
      <c r="B718" s="355" t="s">
        <v>1294</v>
      </c>
      <c r="C718" s="298" t="s">
        <v>1218</v>
      </c>
      <c r="D718" s="298"/>
      <c r="E718" s="349" t="str">
        <f>IF(ISBLANK('BudCom Expense worksheet'!F782),"",('BudCom Expense worksheet'!F782))</f>
        <v/>
      </c>
      <c r="F718" s="349" t="str">
        <f>IF(ISBLANK('BudCom Expense worksheet'!G782),"",('BudCom Expense worksheet'!G782))</f>
        <v/>
      </c>
      <c r="G718" s="273">
        <f>IF(ISBLANK('BudCom Expense worksheet'!H782),"",('BudCom Expense worksheet'!H782))</f>
        <v>10000</v>
      </c>
      <c r="H718" s="350" t="str">
        <f>IF(ISBLANK('BudCom Expense worksheet'!I782),"",('BudCom Expense worksheet'!I782))</f>
        <v/>
      </c>
      <c r="I718" s="351" t="str">
        <f>IF(ISBLANK('BudCom Expense worksheet'!J782),"",('BudCom Expense worksheet'!J782))</f>
        <v/>
      </c>
      <c r="J718" s="352">
        <f>IF(ISBLANK('BudCom Expense worksheet'!K782),"",('BudCom Expense worksheet'!K782))</f>
        <v>10000</v>
      </c>
      <c r="K718" s="352">
        <f>IF(ISBLANK('BudCom Expense worksheet'!L782),"",('BudCom Expense worksheet'!L782))</f>
        <v>10000</v>
      </c>
      <c r="L718" s="352">
        <f>IF(ISBLANK('BudCom Expense worksheet'!M782),"",('BudCom Expense worksheet'!M782))</f>
        <v>0</v>
      </c>
      <c r="M718" s="352">
        <f>IF(ISBLANK('BudCom Expense worksheet'!N782),"",('BudCom Expense worksheet'!N782))</f>
        <v>10000</v>
      </c>
      <c r="N718" s="254" t="str">
        <f>IF(ISBLANK('BudCom Expense worksheet'!O782),"",('BudCom Expense worksheet'!O782))</f>
        <v/>
      </c>
      <c r="O718" s="352">
        <f>IF(ISBLANK('BudCom Expense worksheet'!P782),"",('BudCom Expense worksheet'!P782))</f>
        <v>0</v>
      </c>
      <c r="P718" s="273" t="str">
        <f>IF(ISBLANK('BudCom Expense worksheet'!Q782),"",('BudCom Expense worksheet'!Q782))</f>
        <v>recommended</v>
      </c>
    </row>
    <row r="719" spans="1:16" hidden="1" x14ac:dyDescent="0.25">
      <c r="A719" s="249"/>
      <c r="B719" s="363" t="s">
        <v>1298</v>
      </c>
      <c r="C719" s="364" t="s">
        <v>1267</v>
      </c>
      <c r="D719" s="364"/>
      <c r="E719" s="349" t="str">
        <f>IF(ISBLANK('BudCom Expense worksheet'!F783),"",('BudCom Expense worksheet'!F783))</f>
        <v/>
      </c>
      <c r="F719" s="349" t="str">
        <f>IF(ISBLANK('BudCom Expense worksheet'!G783),"",('BudCom Expense worksheet'!G783))</f>
        <v/>
      </c>
      <c r="G719" s="273">
        <f>IF(ISBLANK('BudCom Expense worksheet'!H783),"",('BudCom Expense worksheet'!H783))</f>
        <v>2000</v>
      </c>
      <c r="H719" s="350" t="str">
        <f>IF(ISBLANK('BudCom Expense worksheet'!I783),"",('BudCom Expense worksheet'!I783))</f>
        <v/>
      </c>
      <c r="I719" s="351" t="str">
        <f>IF(ISBLANK('BudCom Expense worksheet'!J783),"",('BudCom Expense worksheet'!J783))</f>
        <v/>
      </c>
      <c r="J719" s="352">
        <f>IF(ISBLANK('BudCom Expense worksheet'!K783),"",('BudCom Expense worksheet'!K783))</f>
        <v>2000</v>
      </c>
      <c r="K719" s="352">
        <f>IF(ISBLANK('BudCom Expense worksheet'!L783),"",('BudCom Expense worksheet'!L783))</f>
        <v>2000</v>
      </c>
      <c r="L719" s="352">
        <f>IF(ISBLANK('BudCom Expense worksheet'!M783),"",('BudCom Expense worksheet'!M783))</f>
        <v>0</v>
      </c>
      <c r="M719" s="352">
        <f>IF(ISBLANK('BudCom Expense worksheet'!N783),"",('BudCom Expense worksheet'!N783))</f>
        <v>2000</v>
      </c>
      <c r="N719" s="254" t="str">
        <f>IF(ISBLANK('BudCom Expense worksheet'!O783),"",('BudCom Expense worksheet'!O783))</f>
        <v/>
      </c>
      <c r="O719" s="352">
        <f>IF(ISBLANK('BudCom Expense worksheet'!P783),"",('BudCom Expense worksheet'!P783))</f>
        <v>0</v>
      </c>
      <c r="P719" s="273" t="str">
        <f>IF(ISBLANK('BudCom Expense worksheet'!Q783),"",('BudCom Expense worksheet'!Q783))</f>
        <v>recommended</v>
      </c>
    </row>
    <row r="720" spans="1:16" hidden="1" x14ac:dyDescent="0.25">
      <c r="A720" s="249"/>
      <c r="B720" s="355" t="s">
        <v>1300</v>
      </c>
      <c r="C720" s="298" t="s">
        <v>1196</v>
      </c>
      <c r="D720" s="298"/>
      <c r="E720" s="349" t="str">
        <f>IF(ISBLANK('BudCom Expense worksheet'!F784),"",('BudCom Expense worksheet'!F784))</f>
        <v/>
      </c>
      <c r="F720" s="349" t="str">
        <f>IF(ISBLANK('BudCom Expense worksheet'!G784),"",('BudCom Expense worksheet'!G784))</f>
        <v/>
      </c>
      <c r="G720" s="273">
        <f>IF(ISBLANK('BudCom Expense worksheet'!H784),"",('BudCom Expense worksheet'!H784))</f>
        <v>675</v>
      </c>
      <c r="H720" s="350" t="str">
        <f>IF(ISBLANK('BudCom Expense worksheet'!I784),"",('BudCom Expense worksheet'!I784))</f>
        <v/>
      </c>
      <c r="I720" s="351" t="str">
        <f>IF(ISBLANK('BudCom Expense worksheet'!J784),"",('BudCom Expense worksheet'!J784))</f>
        <v/>
      </c>
      <c r="J720" s="352">
        <f>IF(ISBLANK('BudCom Expense worksheet'!K784),"",('BudCom Expense worksheet'!K784))</f>
        <v>675</v>
      </c>
      <c r="K720" s="352">
        <f>IF(ISBLANK('BudCom Expense worksheet'!L784),"",('BudCom Expense worksheet'!L784))</f>
        <v>675</v>
      </c>
      <c r="L720" s="352">
        <f>IF(ISBLANK('BudCom Expense worksheet'!M784),"",('BudCom Expense worksheet'!M784))</f>
        <v>0</v>
      </c>
      <c r="M720" s="352">
        <f>IF(ISBLANK('BudCom Expense worksheet'!N784),"",('BudCom Expense worksheet'!N784))</f>
        <v>675</v>
      </c>
      <c r="N720" s="254" t="str">
        <f>IF(ISBLANK('BudCom Expense worksheet'!O784),"",('BudCom Expense worksheet'!O784))</f>
        <v/>
      </c>
      <c r="O720" s="352">
        <f>IF(ISBLANK('BudCom Expense worksheet'!P784),"",('BudCom Expense worksheet'!P784))</f>
        <v>0</v>
      </c>
      <c r="P720" s="273" t="str">
        <f>IF(ISBLANK('BudCom Expense worksheet'!Q784),"",('BudCom Expense worksheet'!Q784))</f>
        <v>recommended</v>
      </c>
    </row>
    <row r="721" spans="1:16" hidden="1" x14ac:dyDescent="0.25">
      <c r="A721" s="249"/>
      <c r="B721" s="298"/>
      <c r="C721" s="298"/>
      <c r="D721" s="298"/>
      <c r="E721" s="349" t="str">
        <f>IF(ISBLANK('BudCom Expense worksheet'!F788),"",('BudCom Expense worksheet'!F788))</f>
        <v/>
      </c>
      <c r="F721" s="349" t="str">
        <f>IF(ISBLANK('BudCom Expense worksheet'!G788),"",('BudCom Expense worksheet'!G788))</f>
        <v/>
      </c>
      <c r="G721" s="273" t="str">
        <f>IF(ISBLANK('BudCom Expense worksheet'!H788),"",('BudCom Expense worksheet'!H788))</f>
        <v/>
      </c>
      <c r="H721" s="350" t="str">
        <f>IF(ISBLANK('BudCom Expense worksheet'!I788),"",('BudCom Expense worksheet'!I788))</f>
        <v/>
      </c>
      <c r="I721" s="351" t="str">
        <f>IF(ISBLANK('BudCom Expense worksheet'!J788),"",('BudCom Expense worksheet'!J788))</f>
        <v/>
      </c>
      <c r="J721" s="352" t="str">
        <f>IF(ISBLANK('BudCom Expense worksheet'!K788),"",('BudCom Expense worksheet'!K788))</f>
        <v/>
      </c>
      <c r="K721" s="352" t="str">
        <f>IF(ISBLANK('BudCom Expense worksheet'!L788),"",('BudCom Expense worksheet'!L788))</f>
        <v/>
      </c>
      <c r="L721" s="352">
        <f>IF(ISBLANK('BudCom Expense worksheet'!M788),"",('BudCom Expense worksheet'!M788))</f>
        <v>0</v>
      </c>
      <c r="M721" s="352" t="str">
        <f>IF(ISBLANK('BudCom Expense worksheet'!N788),"",('BudCom Expense worksheet'!N788))</f>
        <v/>
      </c>
      <c r="N721" s="254" t="str">
        <f>IF(ISBLANK('BudCom Expense worksheet'!O788),"",('BudCom Expense worksheet'!O788))</f>
        <v/>
      </c>
      <c r="O721" s="352">
        <f>IF(ISBLANK('BudCom Expense worksheet'!P788),"",('BudCom Expense worksheet'!P788))</f>
        <v>0</v>
      </c>
      <c r="P721" s="273" t="str">
        <f>IF(ISBLANK('BudCom Expense worksheet'!Q788),"",('BudCom Expense worksheet'!Q788))</f>
        <v/>
      </c>
    </row>
    <row r="722" spans="1:16" hidden="1" x14ac:dyDescent="0.25">
      <c r="A722" s="249"/>
      <c r="B722" s="298"/>
      <c r="C722" s="298"/>
      <c r="D722" s="298"/>
      <c r="E722" s="349" t="str">
        <f>IF(ISBLANK('BudCom Expense worksheet'!F789),"",('BudCom Expense worksheet'!F789))</f>
        <v/>
      </c>
      <c r="F722" s="349" t="str">
        <f>IF(ISBLANK('BudCom Expense worksheet'!G789),"",('BudCom Expense worksheet'!G789))</f>
        <v/>
      </c>
      <c r="G722" s="273" t="str">
        <f>IF(ISBLANK('BudCom Expense worksheet'!H789),"",('BudCom Expense worksheet'!H789))</f>
        <v/>
      </c>
      <c r="H722" s="353" t="str">
        <f>IF(ISBLANK('BudCom Expense worksheet'!I789),"",('BudCom Expense worksheet'!I789))</f>
        <v/>
      </c>
      <c r="I722" s="354" t="str">
        <f>IF(ISBLANK('BudCom Expense worksheet'!J789),"",('BudCom Expense worksheet'!J789))</f>
        <v/>
      </c>
      <c r="J722" s="352" t="str">
        <f>IF(ISBLANK('BudCom Expense worksheet'!K789),"",('BudCom Expense worksheet'!K789))</f>
        <v/>
      </c>
      <c r="K722" s="352" t="str">
        <f>IF(ISBLANK('BudCom Expense worksheet'!L789),"",('BudCom Expense worksheet'!L789))</f>
        <v/>
      </c>
      <c r="L722" s="352">
        <f>IF(ISBLANK('BudCom Expense worksheet'!M789),"",('BudCom Expense worksheet'!M789))</f>
        <v>0</v>
      </c>
      <c r="M722" s="352" t="str">
        <f>IF(ISBLANK('BudCom Expense worksheet'!N789),"",('BudCom Expense worksheet'!N789))</f>
        <v/>
      </c>
      <c r="N722" s="254" t="str">
        <f>IF(ISBLANK('BudCom Expense worksheet'!O789),"",('BudCom Expense worksheet'!O789))</f>
        <v/>
      </c>
      <c r="O722" s="352">
        <f>IF(ISBLANK('BudCom Expense worksheet'!P789),"",('BudCom Expense worksheet'!P789))</f>
        <v>0</v>
      </c>
      <c r="P722" s="273" t="str">
        <f>IF(ISBLANK('BudCom Expense worksheet'!Q789),"",('BudCom Expense worksheet'!Q789))</f>
        <v/>
      </c>
    </row>
    <row r="723" spans="1:16" hidden="1" x14ac:dyDescent="0.25">
      <c r="A723" s="294" t="s">
        <v>1139</v>
      </c>
      <c r="B723" s="249"/>
      <c r="C723" s="249"/>
      <c r="D723" s="249"/>
      <c r="E723" s="340" t="str">
        <f>IF(ISBLANK('BudCom Expense worksheet'!F790),"",('BudCom Expense worksheet'!F790))</f>
        <v/>
      </c>
      <c r="F723" s="340">
        <f>IF(ISBLANK('BudCom Expense worksheet'!G790),"",('BudCom Expense worksheet'!G790))</f>
        <v>0</v>
      </c>
      <c r="G723" s="273">
        <f>IF(ISBLANK('BudCom Expense worksheet'!H790),"",('BudCom Expense worksheet'!H790))</f>
        <v>0</v>
      </c>
      <c r="H723" s="347" t="str">
        <f>IF(ISBLANK('BudCom Expense worksheet'!I790),"",('BudCom Expense worksheet'!I790))</f>
        <v/>
      </c>
      <c r="I723" s="348" t="str">
        <f>IF(ISBLANK('BudCom Expense worksheet'!J790),"",('BudCom Expense worksheet'!J790))</f>
        <v/>
      </c>
      <c r="J723" s="265">
        <f>IF(ISBLANK('BudCom Expense worksheet'!K790),"",('BudCom Expense worksheet'!K790))</f>
        <v>11400</v>
      </c>
      <c r="K723" s="265">
        <f>IF(ISBLANK('BudCom Expense worksheet'!L790),"",('BudCom Expense worksheet'!L790))</f>
        <v>11400</v>
      </c>
      <c r="L723" s="265">
        <f>IF(ISBLANK('BudCom Expense worksheet'!M790),"",('BudCom Expense worksheet'!M790))</f>
        <v>0</v>
      </c>
      <c r="M723" s="265">
        <f>IF(ISBLANK('BudCom Expense worksheet'!N790),"",('BudCom Expense worksheet'!N790))</f>
        <v>11400</v>
      </c>
      <c r="N723" s="254" t="str">
        <f>IF(ISBLANK('BudCom Expense worksheet'!O790),"",('BudCom Expense worksheet'!O790))</f>
        <v/>
      </c>
      <c r="O723" s="265">
        <f>IF(ISBLANK('BudCom Expense worksheet'!P790),"",('BudCom Expense worksheet'!P790))</f>
        <v>0</v>
      </c>
      <c r="P723" s="273" t="str">
        <f>IF(ISBLANK('BudCom Expense worksheet'!Q790),"",('BudCom Expense worksheet'!Q790))</f>
        <v/>
      </c>
    </row>
    <row r="724" spans="1:16" hidden="1" x14ac:dyDescent="0.25">
      <c r="A724" s="249" t="s">
        <v>1140</v>
      </c>
      <c r="B724" s="249"/>
      <c r="C724" s="249"/>
      <c r="D724" s="249"/>
      <c r="E724" s="279" t="str">
        <f>IF(ISBLANK('BudCom Expense worksheet'!F791),"",('BudCom Expense worksheet'!F791))</f>
        <v/>
      </c>
      <c r="F724" s="279" t="str">
        <f>IF(ISBLANK('BudCom Expense worksheet'!G791),"",('BudCom Expense worksheet'!G791))</f>
        <v/>
      </c>
      <c r="G724" s="273" t="str">
        <f>IF(ISBLANK('BudCom Expense worksheet'!H791),"",('BudCom Expense worksheet'!H791))</f>
        <v/>
      </c>
      <c r="H724" s="347" t="str">
        <f>IF(ISBLANK('BudCom Expense worksheet'!I791),"",('BudCom Expense worksheet'!I791))</f>
        <v/>
      </c>
      <c r="I724" s="348" t="str">
        <f>IF(ISBLANK('BudCom Expense worksheet'!J791),"",('BudCom Expense worksheet'!J791))</f>
        <v/>
      </c>
      <c r="J724" s="273" t="str">
        <f>IF(ISBLANK('BudCom Expense worksheet'!K791),"",('BudCom Expense worksheet'!K791))</f>
        <v/>
      </c>
      <c r="K724" s="273" t="str">
        <f>IF(ISBLANK('BudCom Expense worksheet'!L791),"",('BudCom Expense worksheet'!L791))</f>
        <v/>
      </c>
      <c r="L724" s="273" t="str">
        <f>IF(ISBLANK('BudCom Expense worksheet'!M791),"",('BudCom Expense worksheet'!M791))</f>
        <v/>
      </c>
      <c r="M724" s="273" t="str">
        <f>IF(ISBLANK('BudCom Expense worksheet'!N791),"",('BudCom Expense worksheet'!N791))</f>
        <v/>
      </c>
      <c r="N724" s="254" t="str">
        <f>IF(ISBLANK('BudCom Expense worksheet'!O791),"",('BudCom Expense worksheet'!O791))</f>
        <v/>
      </c>
      <c r="O724" s="273" t="str">
        <f>IF(ISBLANK('BudCom Expense worksheet'!P791),"",('BudCom Expense worksheet'!P791))</f>
        <v/>
      </c>
      <c r="P724" s="273" t="str">
        <f>IF(ISBLANK('BudCom Expense worksheet'!Q791),"",('BudCom Expense worksheet'!Q791))</f>
        <v/>
      </c>
    </row>
    <row r="725" spans="1:16" hidden="1" x14ac:dyDescent="0.25">
      <c r="A725" s="249"/>
      <c r="B725" s="298"/>
      <c r="C725" s="298"/>
      <c r="D725" s="298"/>
      <c r="E725" s="349" t="str">
        <f>IF(ISBLANK('BudCom Expense worksheet'!F792),"",('BudCom Expense worksheet'!F792))</f>
        <v/>
      </c>
      <c r="F725" s="349" t="str">
        <f>IF(ISBLANK('BudCom Expense worksheet'!G792),"",('BudCom Expense worksheet'!G792))</f>
        <v/>
      </c>
      <c r="G725" s="273" t="str">
        <f>IF(ISBLANK('BudCom Expense worksheet'!H792),"",('BudCom Expense worksheet'!H792))</f>
        <v/>
      </c>
      <c r="H725" s="350" t="str">
        <f>IF(ISBLANK('BudCom Expense worksheet'!I792),"",('BudCom Expense worksheet'!I792))</f>
        <v/>
      </c>
      <c r="I725" s="351" t="str">
        <f>IF(ISBLANK('BudCom Expense worksheet'!J792),"",('BudCom Expense worksheet'!J792))</f>
        <v/>
      </c>
      <c r="J725" s="352" t="str">
        <f>IF(ISBLANK('BudCom Expense worksheet'!K792),"",('BudCom Expense worksheet'!K792))</f>
        <v/>
      </c>
      <c r="K725" s="352" t="str">
        <f>IF(ISBLANK('BudCom Expense worksheet'!L792),"",('BudCom Expense worksheet'!L792))</f>
        <v/>
      </c>
      <c r="L725" s="352">
        <f>IF(ISBLANK('BudCom Expense worksheet'!M792),"",('BudCom Expense worksheet'!M792))</f>
        <v>0</v>
      </c>
      <c r="M725" s="352" t="str">
        <f>IF(ISBLANK('BudCom Expense worksheet'!N792),"",('BudCom Expense worksheet'!N792))</f>
        <v/>
      </c>
      <c r="N725" s="254" t="str">
        <f>IF(ISBLANK('BudCom Expense worksheet'!O792),"",('BudCom Expense worksheet'!O792))</f>
        <v/>
      </c>
      <c r="O725" s="352">
        <f>IF(ISBLANK('BudCom Expense worksheet'!P792),"",('BudCom Expense worksheet'!P792))</f>
        <v>0</v>
      </c>
      <c r="P725" s="273" t="str">
        <f>IF(ISBLANK('BudCom Expense worksheet'!Q792),"",('BudCom Expense worksheet'!Q792))</f>
        <v/>
      </c>
    </row>
    <row r="726" spans="1:16" hidden="1" x14ac:dyDescent="0.25">
      <c r="A726" s="249"/>
      <c r="B726" s="298"/>
      <c r="C726" s="298"/>
      <c r="D726" s="298"/>
      <c r="E726" s="349" t="str">
        <f>IF(ISBLANK('BudCom Expense worksheet'!F793),"",('BudCom Expense worksheet'!F793))</f>
        <v/>
      </c>
      <c r="F726" s="349" t="str">
        <f>IF(ISBLANK('BudCom Expense worksheet'!G793),"",('BudCom Expense worksheet'!G793))</f>
        <v/>
      </c>
      <c r="G726" s="273" t="str">
        <f>IF(ISBLANK('BudCom Expense worksheet'!H793),"",('BudCom Expense worksheet'!H793))</f>
        <v/>
      </c>
      <c r="H726" s="350" t="str">
        <f>IF(ISBLANK('BudCom Expense worksheet'!I793),"",('BudCom Expense worksheet'!I793))</f>
        <v/>
      </c>
      <c r="I726" s="351" t="str">
        <f>IF(ISBLANK('BudCom Expense worksheet'!J793),"",('BudCom Expense worksheet'!J793))</f>
        <v/>
      </c>
      <c r="J726" s="352" t="str">
        <f>IF(ISBLANK('BudCom Expense worksheet'!K793),"",('BudCom Expense worksheet'!K793))</f>
        <v/>
      </c>
      <c r="K726" s="352" t="str">
        <f>IF(ISBLANK('BudCom Expense worksheet'!L793),"",('BudCom Expense worksheet'!L793))</f>
        <v/>
      </c>
      <c r="L726" s="352">
        <f>IF(ISBLANK('BudCom Expense worksheet'!M793),"",('BudCom Expense worksheet'!M793))</f>
        <v>0</v>
      </c>
      <c r="M726" s="352" t="str">
        <f>IF(ISBLANK('BudCom Expense worksheet'!N793),"",('BudCom Expense worksheet'!N793))</f>
        <v/>
      </c>
      <c r="N726" s="254" t="str">
        <f>IF(ISBLANK('BudCom Expense worksheet'!O793),"",('BudCom Expense worksheet'!O793))</f>
        <v/>
      </c>
      <c r="O726" s="352">
        <f>IF(ISBLANK('BudCom Expense worksheet'!P793),"",('BudCom Expense worksheet'!P793))</f>
        <v>0</v>
      </c>
      <c r="P726" s="273" t="str">
        <f>IF(ISBLANK('BudCom Expense worksheet'!Q793),"",('BudCom Expense worksheet'!Q793))</f>
        <v/>
      </c>
    </row>
    <row r="727" spans="1:16" hidden="1" x14ac:dyDescent="0.25">
      <c r="A727" s="249"/>
      <c r="B727" s="298"/>
      <c r="C727" s="298"/>
      <c r="D727" s="298"/>
      <c r="E727" s="349" t="str">
        <f>IF(ISBLANK('BudCom Expense worksheet'!F794),"",('BudCom Expense worksheet'!F794))</f>
        <v/>
      </c>
      <c r="F727" s="349" t="str">
        <f>IF(ISBLANK('BudCom Expense worksheet'!G794),"",('BudCom Expense worksheet'!G794))</f>
        <v/>
      </c>
      <c r="G727" s="273" t="str">
        <f>IF(ISBLANK('BudCom Expense worksheet'!H794),"",('BudCom Expense worksheet'!H794))</f>
        <v/>
      </c>
      <c r="H727" s="350" t="str">
        <f>IF(ISBLANK('BudCom Expense worksheet'!I794),"",('BudCom Expense worksheet'!I794))</f>
        <v/>
      </c>
      <c r="I727" s="351" t="str">
        <f>IF(ISBLANK('BudCom Expense worksheet'!J794),"",('BudCom Expense worksheet'!J794))</f>
        <v/>
      </c>
      <c r="J727" s="352" t="str">
        <f>IF(ISBLANK('BudCom Expense worksheet'!K794),"",('BudCom Expense worksheet'!K794))</f>
        <v/>
      </c>
      <c r="K727" s="352" t="str">
        <f>IF(ISBLANK('BudCom Expense worksheet'!L794),"",('BudCom Expense worksheet'!L794))</f>
        <v/>
      </c>
      <c r="L727" s="352">
        <f>IF(ISBLANK('BudCom Expense worksheet'!M794),"",('BudCom Expense worksheet'!M794))</f>
        <v>0</v>
      </c>
      <c r="M727" s="352" t="str">
        <f>IF(ISBLANK('BudCom Expense worksheet'!N794),"",('BudCom Expense worksheet'!N794))</f>
        <v/>
      </c>
      <c r="N727" s="254" t="str">
        <f>IF(ISBLANK('BudCom Expense worksheet'!O794),"",('BudCom Expense worksheet'!O794))</f>
        <v/>
      </c>
      <c r="O727" s="352">
        <f>IF(ISBLANK('BudCom Expense worksheet'!P794),"",('BudCom Expense worksheet'!P794))</f>
        <v>0</v>
      </c>
      <c r="P727" s="273" t="str">
        <f>IF(ISBLANK('BudCom Expense worksheet'!Q794),"",('BudCom Expense worksheet'!Q794))</f>
        <v/>
      </c>
    </row>
    <row r="728" spans="1:16" hidden="1" x14ac:dyDescent="0.25">
      <c r="A728" s="249"/>
      <c r="B728" s="298"/>
      <c r="C728" s="298"/>
      <c r="D728" s="298"/>
      <c r="E728" s="349" t="str">
        <f>IF(ISBLANK('BudCom Expense worksheet'!F795),"",('BudCom Expense worksheet'!F795))</f>
        <v/>
      </c>
      <c r="F728" s="349" t="str">
        <f>IF(ISBLANK('BudCom Expense worksheet'!G795),"",('BudCom Expense worksheet'!G795))</f>
        <v/>
      </c>
      <c r="G728" s="273" t="str">
        <f>IF(ISBLANK('BudCom Expense worksheet'!H795),"",('BudCom Expense worksheet'!H795))</f>
        <v/>
      </c>
      <c r="H728" s="353" t="str">
        <f>IF(ISBLANK('BudCom Expense worksheet'!I795),"",('BudCom Expense worksheet'!I795))</f>
        <v/>
      </c>
      <c r="I728" s="354" t="str">
        <f>IF(ISBLANK('BudCom Expense worksheet'!J795),"",('BudCom Expense worksheet'!J795))</f>
        <v/>
      </c>
      <c r="J728" s="352" t="str">
        <f>IF(ISBLANK('BudCom Expense worksheet'!K795),"",('BudCom Expense worksheet'!K795))</f>
        <v/>
      </c>
      <c r="K728" s="352" t="str">
        <f>IF(ISBLANK('BudCom Expense worksheet'!L795),"",('BudCom Expense worksheet'!L795))</f>
        <v/>
      </c>
      <c r="L728" s="360">
        <f>IF(ISBLANK('BudCom Expense worksheet'!M795),"",('BudCom Expense worksheet'!M795))</f>
        <v>0</v>
      </c>
      <c r="M728" s="352" t="str">
        <f>IF(ISBLANK('BudCom Expense worksheet'!N795),"",('BudCom Expense worksheet'!N795))</f>
        <v/>
      </c>
      <c r="N728" s="254" t="str">
        <f>IF(ISBLANK('BudCom Expense worksheet'!O795),"",('BudCom Expense worksheet'!O795))</f>
        <v/>
      </c>
      <c r="O728" s="352">
        <f>IF(ISBLANK('BudCom Expense worksheet'!P795),"",('BudCom Expense worksheet'!P795))</f>
        <v>0</v>
      </c>
      <c r="P728" s="273" t="str">
        <f>IF(ISBLANK('BudCom Expense worksheet'!Q795),"",('BudCom Expense worksheet'!Q795))</f>
        <v/>
      </c>
    </row>
    <row r="729" spans="1:16" hidden="1" x14ac:dyDescent="0.25">
      <c r="A729" s="294" t="s">
        <v>1141</v>
      </c>
      <c r="B729" s="249"/>
      <c r="C729" s="249"/>
      <c r="D729" s="249"/>
      <c r="E729" s="340" t="str">
        <f>IF(ISBLANK('BudCom Expense worksheet'!F796),"",('BudCom Expense worksheet'!F796))</f>
        <v/>
      </c>
      <c r="F729" s="340">
        <f>IF(ISBLANK('BudCom Expense worksheet'!G796),"",('BudCom Expense worksheet'!G796))</f>
        <v>0</v>
      </c>
      <c r="G729" s="273">
        <f>IF(ISBLANK('BudCom Expense worksheet'!H796),"",('BudCom Expense worksheet'!H796))</f>
        <v>0</v>
      </c>
      <c r="H729" s="347" t="str">
        <f>IF(ISBLANK('BudCom Expense worksheet'!I796),"",('BudCom Expense worksheet'!I796))</f>
        <v/>
      </c>
      <c r="I729" s="348" t="str">
        <f>IF(ISBLANK('BudCom Expense worksheet'!J796),"",('BudCom Expense worksheet'!J796))</f>
        <v/>
      </c>
      <c r="J729" s="265">
        <f>IF(ISBLANK('BudCom Expense worksheet'!K796),"",('BudCom Expense worksheet'!K796))</f>
        <v>0</v>
      </c>
      <c r="K729" s="265">
        <f>IF(ISBLANK('BudCom Expense worksheet'!L796),"",('BudCom Expense worksheet'!L796))</f>
        <v>0</v>
      </c>
      <c r="L729" s="265">
        <f>IF(ISBLANK('BudCom Expense worksheet'!M796),"",('BudCom Expense worksheet'!M796))</f>
        <v>0</v>
      </c>
      <c r="M729" s="265">
        <f>IF(ISBLANK('BudCom Expense worksheet'!N796),"",('BudCom Expense worksheet'!N796))</f>
        <v>0</v>
      </c>
      <c r="N729" s="254" t="str">
        <f>IF(ISBLANK('BudCom Expense worksheet'!O796),"",('BudCom Expense worksheet'!O796))</f>
        <v/>
      </c>
      <c r="O729" s="265">
        <f>IF(ISBLANK('BudCom Expense worksheet'!P796),"",('BudCom Expense worksheet'!P796))</f>
        <v>0</v>
      </c>
      <c r="P729" s="273" t="str">
        <f>IF(ISBLANK('BudCom Expense worksheet'!Q796),"",('BudCom Expense worksheet'!Q796))</f>
        <v/>
      </c>
    </row>
    <row r="730" spans="1:16" hidden="1" x14ac:dyDescent="0.25">
      <c r="A730" s="249" t="s">
        <v>1142</v>
      </c>
      <c r="B730" s="249"/>
      <c r="C730" s="249"/>
      <c r="D730" s="249"/>
      <c r="E730" s="279" t="str">
        <f>IF(ISBLANK('BudCom Expense worksheet'!F797),"",('BudCom Expense worksheet'!F797))</f>
        <v/>
      </c>
      <c r="F730" s="279" t="str">
        <f>IF(ISBLANK('BudCom Expense worksheet'!G797),"",('BudCom Expense worksheet'!G797))</f>
        <v/>
      </c>
      <c r="G730" s="273" t="str">
        <f>IF(ISBLANK('BudCom Expense worksheet'!H797),"",('BudCom Expense worksheet'!H797))</f>
        <v/>
      </c>
      <c r="H730" s="347" t="str">
        <f>IF(ISBLANK('BudCom Expense worksheet'!I797),"",('BudCom Expense worksheet'!I797))</f>
        <v/>
      </c>
      <c r="I730" s="348" t="str">
        <f>IF(ISBLANK('BudCom Expense worksheet'!J797),"",('BudCom Expense worksheet'!J797))</f>
        <v/>
      </c>
      <c r="J730" s="273" t="str">
        <f>IF(ISBLANK('BudCom Expense worksheet'!K797),"",('BudCom Expense worksheet'!K797))</f>
        <v/>
      </c>
      <c r="K730" s="273" t="str">
        <f>IF(ISBLANK('BudCom Expense worksheet'!L797),"",('BudCom Expense worksheet'!L797))</f>
        <v/>
      </c>
      <c r="L730" s="273" t="str">
        <f>IF(ISBLANK('BudCom Expense worksheet'!M797),"",('BudCom Expense worksheet'!M797))</f>
        <v/>
      </c>
      <c r="M730" s="273" t="str">
        <f>IF(ISBLANK('BudCom Expense worksheet'!N797),"",('BudCom Expense worksheet'!N797))</f>
        <v/>
      </c>
      <c r="N730" s="254" t="str">
        <f>IF(ISBLANK('BudCom Expense worksheet'!O797),"",('BudCom Expense worksheet'!O797))</f>
        <v/>
      </c>
      <c r="O730" s="273" t="str">
        <f>IF(ISBLANK('BudCom Expense worksheet'!P797),"",('BudCom Expense worksheet'!P797))</f>
        <v/>
      </c>
      <c r="P730" s="273" t="str">
        <f>IF(ISBLANK('BudCom Expense worksheet'!Q797),"",('BudCom Expense worksheet'!Q797))</f>
        <v/>
      </c>
    </row>
    <row r="731" spans="1:16" hidden="1" x14ac:dyDescent="0.25">
      <c r="A731" s="249"/>
      <c r="B731" s="298"/>
      <c r="C731" s="298"/>
      <c r="D731" s="298"/>
      <c r="E731" s="349" t="str">
        <f>IF(ISBLANK('BudCom Expense worksheet'!F798),"",('BudCom Expense worksheet'!F798))</f>
        <v/>
      </c>
      <c r="F731" s="349" t="str">
        <f>IF(ISBLANK('BudCom Expense worksheet'!G798),"",('BudCom Expense worksheet'!G798))</f>
        <v/>
      </c>
      <c r="G731" s="273" t="str">
        <f>IF(ISBLANK('BudCom Expense worksheet'!H798),"",('BudCom Expense worksheet'!H798))</f>
        <v/>
      </c>
      <c r="H731" s="350" t="str">
        <f>IF(ISBLANK('BudCom Expense worksheet'!I798),"",('BudCom Expense worksheet'!I798))</f>
        <v/>
      </c>
      <c r="I731" s="351" t="str">
        <f>IF(ISBLANK('BudCom Expense worksheet'!J798),"",('BudCom Expense worksheet'!J798))</f>
        <v/>
      </c>
      <c r="J731" s="352" t="str">
        <f>IF(ISBLANK('BudCom Expense worksheet'!K798),"",('BudCom Expense worksheet'!K798))</f>
        <v/>
      </c>
      <c r="K731" s="352" t="str">
        <f>IF(ISBLANK('BudCom Expense worksheet'!L798),"",('BudCom Expense worksheet'!L798))</f>
        <v/>
      </c>
      <c r="L731" s="352">
        <f>IF(ISBLANK('BudCom Expense worksheet'!M798),"",('BudCom Expense worksheet'!M798))</f>
        <v>0</v>
      </c>
      <c r="M731" s="352" t="str">
        <f>IF(ISBLANK('BudCom Expense worksheet'!N798),"",('BudCom Expense worksheet'!N798))</f>
        <v/>
      </c>
      <c r="N731" s="254" t="str">
        <f>IF(ISBLANK('BudCom Expense worksheet'!O798),"",('BudCom Expense worksheet'!O798))</f>
        <v/>
      </c>
      <c r="O731" s="352">
        <f>IF(ISBLANK('BudCom Expense worksheet'!P798),"",('BudCom Expense worksheet'!P798))</f>
        <v>0</v>
      </c>
      <c r="P731" s="273" t="str">
        <f>IF(ISBLANK('BudCom Expense worksheet'!Q798),"",('BudCom Expense worksheet'!Q798))</f>
        <v/>
      </c>
    </row>
    <row r="732" spans="1:16" hidden="1" x14ac:dyDescent="0.25">
      <c r="A732" s="249"/>
      <c r="B732" s="298"/>
      <c r="C732" s="298"/>
      <c r="D732" s="298"/>
      <c r="E732" s="349" t="str">
        <f>IF(ISBLANK('BudCom Expense worksheet'!F799),"",('BudCom Expense worksheet'!F799))</f>
        <v/>
      </c>
      <c r="F732" s="349" t="str">
        <f>IF(ISBLANK('BudCom Expense worksheet'!G799),"",('BudCom Expense worksheet'!G799))</f>
        <v/>
      </c>
      <c r="G732" s="273" t="str">
        <f>IF(ISBLANK('BudCom Expense worksheet'!H799),"",('BudCom Expense worksheet'!H799))</f>
        <v/>
      </c>
      <c r="H732" s="350" t="str">
        <f>IF(ISBLANK('BudCom Expense worksheet'!I799),"",('BudCom Expense worksheet'!I799))</f>
        <v/>
      </c>
      <c r="I732" s="351" t="str">
        <f>IF(ISBLANK('BudCom Expense worksheet'!J799),"",('BudCom Expense worksheet'!J799))</f>
        <v/>
      </c>
      <c r="J732" s="352" t="str">
        <f>IF(ISBLANK('BudCom Expense worksheet'!K799),"",('BudCom Expense worksheet'!K799))</f>
        <v/>
      </c>
      <c r="K732" s="352" t="str">
        <f>IF(ISBLANK('BudCom Expense worksheet'!L799),"",('BudCom Expense worksheet'!L799))</f>
        <v/>
      </c>
      <c r="L732" s="352">
        <f>IF(ISBLANK('BudCom Expense worksheet'!M799),"",('BudCom Expense worksheet'!M799))</f>
        <v>0</v>
      </c>
      <c r="M732" s="352" t="str">
        <f>IF(ISBLANK('BudCom Expense worksheet'!N799),"",('BudCom Expense worksheet'!N799))</f>
        <v/>
      </c>
      <c r="N732" s="254" t="str">
        <f>IF(ISBLANK('BudCom Expense worksheet'!O799),"",('BudCom Expense worksheet'!O799))</f>
        <v/>
      </c>
      <c r="O732" s="352">
        <f>IF(ISBLANK('BudCom Expense worksheet'!P799),"",('BudCom Expense worksheet'!P799))</f>
        <v>0</v>
      </c>
      <c r="P732" s="273" t="str">
        <f>IF(ISBLANK('BudCom Expense worksheet'!Q799),"",('BudCom Expense worksheet'!Q799))</f>
        <v/>
      </c>
    </row>
    <row r="733" spans="1:16" hidden="1" x14ac:dyDescent="0.25">
      <c r="A733" s="249"/>
      <c r="B733" s="298"/>
      <c r="C733" s="298"/>
      <c r="D733" s="298"/>
      <c r="E733" s="349" t="str">
        <f>IF(ISBLANK('BudCom Expense worksheet'!F800),"",('BudCom Expense worksheet'!F800))</f>
        <v/>
      </c>
      <c r="F733" s="349" t="str">
        <f>IF(ISBLANK('BudCom Expense worksheet'!G800),"",('BudCom Expense worksheet'!G800))</f>
        <v/>
      </c>
      <c r="G733" s="273" t="str">
        <f>IF(ISBLANK('BudCom Expense worksheet'!H800),"",('BudCom Expense worksheet'!H800))</f>
        <v/>
      </c>
      <c r="H733" s="350" t="str">
        <f>IF(ISBLANK('BudCom Expense worksheet'!I800),"",('BudCom Expense worksheet'!I800))</f>
        <v/>
      </c>
      <c r="I733" s="351" t="str">
        <f>IF(ISBLANK('BudCom Expense worksheet'!J800),"",('BudCom Expense worksheet'!J800))</f>
        <v/>
      </c>
      <c r="J733" s="352" t="str">
        <f>IF(ISBLANK('BudCom Expense worksheet'!K800),"",('BudCom Expense worksheet'!K800))</f>
        <v/>
      </c>
      <c r="K733" s="352" t="str">
        <f>IF(ISBLANK('BudCom Expense worksheet'!L800),"",('BudCom Expense worksheet'!L800))</f>
        <v/>
      </c>
      <c r="L733" s="352">
        <f>IF(ISBLANK('BudCom Expense worksheet'!M800),"",('BudCom Expense worksheet'!M800))</f>
        <v>0</v>
      </c>
      <c r="M733" s="352" t="str">
        <f>IF(ISBLANK('BudCom Expense worksheet'!N800),"",('BudCom Expense worksheet'!N800))</f>
        <v/>
      </c>
      <c r="N733" s="254" t="str">
        <f>IF(ISBLANK('BudCom Expense worksheet'!O800),"",('BudCom Expense worksheet'!O800))</f>
        <v/>
      </c>
      <c r="O733" s="352">
        <f>IF(ISBLANK('BudCom Expense worksheet'!P800),"",('BudCom Expense worksheet'!P800))</f>
        <v>0</v>
      </c>
      <c r="P733" s="273" t="str">
        <f>IF(ISBLANK('BudCom Expense worksheet'!Q800),"",('BudCom Expense worksheet'!Q800))</f>
        <v/>
      </c>
    </row>
    <row r="734" spans="1:16" hidden="1" x14ac:dyDescent="0.25">
      <c r="A734" s="249"/>
      <c r="B734" s="298"/>
      <c r="C734" s="298"/>
      <c r="D734" s="298"/>
      <c r="E734" s="349" t="str">
        <f>IF(ISBLANK('BudCom Expense worksheet'!F801),"",('BudCom Expense worksheet'!F801))</f>
        <v/>
      </c>
      <c r="F734" s="349" t="str">
        <f>IF(ISBLANK('BudCom Expense worksheet'!G801),"",('BudCom Expense worksheet'!G801))</f>
        <v/>
      </c>
      <c r="G734" s="273" t="str">
        <f>IF(ISBLANK('BudCom Expense worksheet'!H801),"",('BudCom Expense worksheet'!H801))</f>
        <v/>
      </c>
      <c r="H734" s="353" t="str">
        <f>IF(ISBLANK('BudCom Expense worksheet'!I801),"",('BudCom Expense worksheet'!I801))</f>
        <v/>
      </c>
      <c r="I734" s="354" t="str">
        <f>IF(ISBLANK('BudCom Expense worksheet'!J801),"",('BudCom Expense worksheet'!J801))</f>
        <v/>
      </c>
      <c r="J734" s="352" t="str">
        <f>IF(ISBLANK('BudCom Expense worksheet'!K801),"",('BudCom Expense worksheet'!K801))</f>
        <v/>
      </c>
      <c r="K734" s="352" t="str">
        <f>IF(ISBLANK('BudCom Expense worksheet'!L801),"",('BudCom Expense worksheet'!L801))</f>
        <v/>
      </c>
      <c r="L734" s="360">
        <f>IF(ISBLANK('BudCom Expense worksheet'!M801),"",('BudCom Expense worksheet'!M801))</f>
        <v>0</v>
      </c>
      <c r="M734" s="352" t="str">
        <f>IF(ISBLANK('BudCom Expense worksheet'!N801),"",('BudCom Expense worksheet'!N801))</f>
        <v/>
      </c>
      <c r="N734" s="254" t="str">
        <f>IF(ISBLANK('BudCom Expense worksheet'!O801),"",('BudCom Expense worksheet'!O801))</f>
        <v/>
      </c>
      <c r="O734" s="352">
        <f>IF(ISBLANK('BudCom Expense worksheet'!P801),"",('BudCom Expense worksheet'!P801))</f>
        <v>0</v>
      </c>
      <c r="P734" s="273" t="str">
        <f>IF(ISBLANK('BudCom Expense worksheet'!Q801),"",('BudCom Expense worksheet'!Q801))</f>
        <v/>
      </c>
    </row>
    <row r="735" spans="1:16" hidden="1" x14ac:dyDescent="0.25">
      <c r="A735" s="294" t="s">
        <v>1143</v>
      </c>
      <c r="B735" s="249"/>
      <c r="C735" s="249"/>
      <c r="D735" s="249"/>
      <c r="E735" s="340" t="str">
        <f>IF(ISBLANK('BudCom Expense worksheet'!F802),"",('BudCom Expense worksheet'!F802))</f>
        <v/>
      </c>
      <c r="F735" s="340">
        <f>IF(ISBLANK('BudCom Expense worksheet'!G802),"",('BudCom Expense worksheet'!G802))</f>
        <v>0</v>
      </c>
      <c r="G735" s="273">
        <f>IF(ISBLANK('BudCom Expense worksheet'!H802),"",('BudCom Expense worksheet'!H802))</f>
        <v>0</v>
      </c>
      <c r="H735" s="347" t="str">
        <f>IF(ISBLANK('BudCom Expense worksheet'!I802),"",('BudCom Expense worksheet'!I802))</f>
        <v/>
      </c>
      <c r="I735" s="348" t="str">
        <f>IF(ISBLANK('BudCom Expense worksheet'!J802),"",('BudCom Expense worksheet'!J802))</f>
        <v/>
      </c>
      <c r="J735" s="265">
        <f>IF(ISBLANK('BudCom Expense worksheet'!K802),"",('BudCom Expense worksheet'!K802))</f>
        <v>0</v>
      </c>
      <c r="K735" s="265">
        <f>IF(ISBLANK('BudCom Expense worksheet'!L802),"",('BudCom Expense worksheet'!L802))</f>
        <v>0</v>
      </c>
      <c r="L735" s="265">
        <f>IF(ISBLANK('BudCom Expense worksheet'!M802),"",('BudCom Expense worksheet'!M802))</f>
        <v>0</v>
      </c>
      <c r="M735" s="265">
        <f>IF(ISBLANK('BudCom Expense worksheet'!N802),"",('BudCom Expense worksheet'!N802))</f>
        <v>0</v>
      </c>
      <c r="N735" s="254" t="str">
        <f>IF(ISBLANK('BudCom Expense worksheet'!O802),"",('BudCom Expense worksheet'!O802))</f>
        <v/>
      </c>
      <c r="O735" s="265">
        <f>IF(ISBLANK('BudCom Expense worksheet'!P802),"",('BudCom Expense worksheet'!P802))</f>
        <v>0</v>
      </c>
      <c r="P735" s="273" t="str">
        <f>IF(ISBLANK('BudCom Expense worksheet'!Q802),"",('BudCom Expense worksheet'!Q802))</f>
        <v/>
      </c>
    </row>
    <row r="736" spans="1:16" hidden="1" x14ac:dyDescent="0.25">
      <c r="A736" s="249" t="s">
        <v>1144</v>
      </c>
      <c r="B736" s="249"/>
      <c r="C736" s="249"/>
      <c r="D736" s="249"/>
      <c r="E736" s="279" t="str">
        <f>IF(ISBLANK('BudCom Expense worksheet'!F803),"",('BudCom Expense worksheet'!F803))</f>
        <v/>
      </c>
      <c r="F736" s="279" t="str">
        <f>IF(ISBLANK('BudCom Expense worksheet'!G803),"",('BudCom Expense worksheet'!G803))</f>
        <v/>
      </c>
      <c r="G736" s="273" t="str">
        <f>IF(ISBLANK('BudCom Expense worksheet'!H803),"",('BudCom Expense worksheet'!H803))</f>
        <v/>
      </c>
      <c r="H736" s="347" t="str">
        <f>IF(ISBLANK('BudCom Expense worksheet'!I803),"",('BudCom Expense worksheet'!I803))</f>
        <v/>
      </c>
      <c r="I736" s="348" t="str">
        <f>IF(ISBLANK('BudCom Expense worksheet'!J803),"",('BudCom Expense worksheet'!J803))</f>
        <v/>
      </c>
      <c r="J736" s="273" t="str">
        <f>IF(ISBLANK('BudCom Expense worksheet'!K803),"",('BudCom Expense worksheet'!K803))</f>
        <v/>
      </c>
      <c r="K736" s="273" t="str">
        <f>IF(ISBLANK('BudCom Expense worksheet'!L803),"",('BudCom Expense worksheet'!L803))</f>
        <v/>
      </c>
      <c r="L736" s="273" t="str">
        <f>IF(ISBLANK('BudCom Expense worksheet'!M803),"",('BudCom Expense worksheet'!M803))</f>
        <v/>
      </c>
      <c r="M736" s="273" t="str">
        <f>IF(ISBLANK('BudCom Expense worksheet'!N803),"",('BudCom Expense worksheet'!N803))</f>
        <v/>
      </c>
      <c r="N736" s="254" t="str">
        <f>IF(ISBLANK('BudCom Expense worksheet'!O803),"",('BudCom Expense worksheet'!O803))</f>
        <v/>
      </c>
      <c r="O736" s="273" t="str">
        <f>IF(ISBLANK('BudCom Expense worksheet'!P803),"",('BudCom Expense worksheet'!P803))</f>
        <v/>
      </c>
      <c r="P736" s="273" t="str">
        <f>IF(ISBLANK('BudCom Expense worksheet'!Q803),"",('BudCom Expense worksheet'!Q803))</f>
        <v/>
      </c>
    </row>
    <row r="737" spans="1:16" hidden="1" x14ac:dyDescent="0.25">
      <c r="A737" s="249"/>
      <c r="B737" s="298"/>
      <c r="C737" s="298"/>
      <c r="D737" s="298"/>
      <c r="E737" s="349" t="str">
        <f>IF(ISBLANK('BudCom Expense worksheet'!F804),"",('BudCom Expense worksheet'!F804))</f>
        <v/>
      </c>
      <c r="F737" s="349" t="str">
        <f>IF(ISBLANK('BudCom Expense worksheet'!G804),"",('BudCom Expense worksheet'!G804))</f>
        <v/>
      </c>
      <c r="G737" s="273" t="str">
        <f>IF(ISBLANK('BudCom Expense worksheet'!H804),"",('BudCom Expense worksheet'!H804))</f>
        <v/>
      </c>
      <c r="H737" s="350" t="str">
        <f>IF(ISBLANK('BudCom Expense worksheet'!I804),"",('BudCom Expense worksheet'!I804))</f>
        <v/>
      </c>
      <c r="I737" s="351" t="str">
        <f>IF(ISBLANK('BudCom Expense worksheet'!J804),"",('BudCom Expense worksheet'!J804))</f>
        <v/>
      </c>
      <c r="J737" s="352" t="str">
        <f>IF(ISBLANK('BudCom Expense worksheet'!K804),"",('BudCom Expense worksheet'!K804))</f>
        <v/>
      </c>
      <c r="K737" s="352" t="str">
        <f>IF(ISBLANK('BudCom Expense worksheet'!L804),"",('BudCom Expense worksheet'!L804))</f>
        <v/>
      </c>
      <c r="L737" s="352">
        <f>IF(ISBLANK('BudCom Expense worksheet'!M804),"",('BudCom Expense worksheet'!M804))</f>
        <v>0</v>
      </c>
      <c r="M737" s="352" t="str">
        <f>IF(ISBLANK('BudCom Expense worksheet'!N804),"",('BudCom Expense worksheet'!N804))</f>
        <v/>
      </c>
      <c r="N737" s="254" t="str">
        <f>IF(ISBLANK('BudCom Expense worksheet'!O804),"",('BudCom Expense worksheet'!O804))</f>
        <v/>
      </c>
      <c r="O737" s="352">
        <f>IF(ISBLANK('BudCom Expense worksheet'!P804),"",('BudCom Expense worksheet'!P804))</f>
        <v>0</v>
      </c>
      <c r="P737" s="273" t="str">
        <f>IF(ISBLANK('BudCom Expense worksheet'!Q804),"",('BudCom Expense worksheet'!Q804))</f>
        <v/>
      </c>
    </row>
    <row r="738" spans="1:16" hidden="1" x14ac:dyDescent="0.25">
      <c r="A738" s="249"/>
      <c r="B738" s="298"/>
      <c r="C738" s="298"/>
      <c r="D738" s="298"/>
      <c r="E738" s="349" t="str">
        <f>IF(ISBLANK('BudCom Expense worksheet'!F805),"",('BudCom Expense worksheet'!F805))</f>
        <v/>
      </c>
      <c r="F738" s="349" t="str">
        <f>IF(ISBLANK('BudCom Expense worksheet'!G805),"",('BudCom Expense worksheet'!G805))</f>
        <v/>
      </c>
      <c r="G738" s="273" t="str">
        <f>IF(ISBLANK('BudCom Expense worksheet'!H805),"",('BudCom Expense worksheet'!H805))</f>
        <v/>
      </c>
      <c r="H738" s="350" t="str">
        <f>IF(ISBLANK('BudCom Expense worksheet'!I805),"",('BudCom Expense worksheet'!I805))</f>
        <v/>
      </c>
      <c r="I738" s="351" t="str">
        <f>IF(ISBLANK('BudCom Expense worksheet'!J805),"",('BudCom Expense worksheet'!J805))</f>
        <v/>
      </c>
      <c r="J738" s="352" t="str">
        <f>IF(ISBLANK('BudCom Expense worksheet'!K805),"",('BudCom Expense worksheet'!K805))</f>
        <v/>
      </c>
      <c r="K738" s="352" t="str">
        <f>IF(ISBLANK('BudCom Expense worksheet'!L805),"",('BudCom Expense worksheet'!L805))</f>
        <v/>
      </c>
      <c r="L738" s="352">
        <f>IF(ISBLANK('BudCom Expense worksheet'!M805),"",('BudCom Expense worksheet'!M805))</f>
        <v>0</v>
      </c>
      <c r="M738" s="352" t="str">
        <f>IF(ISBLANK('BudCom Expense worksheet'!N805),"",('BudCom Expense worksheet'!N805))</f>
        <v/>
      </c>
      <c r="N738" s="254" t="str">
        <f>IF(ISBLANK('BudCom Expense worksheet'!O805),"",('BudCom Expense worksheet'!O805))</f>
        <v/>
      </c>
      <c r="O738" s="352">
        <f>IF(ISBLANK('BudCom Expense worksheet'!P805),"",('BudCom Expense worksheet'!P805))</f>
        <v>0</v>
      </c>
      <c r="P738" s="273" t="str">
        <f>IF(ISBLANK('BudCom Expense worksheet'!Q805),"",('BudCom Expense worksheet'!Q805))</f>
        <v/>
      </c>
    </row>
    <row r="739" spans="1:16" hidden="1" x14ac:dyDescent="0.25">
      <c r="A739" s="249"/>
      <c r="B739" s="298"/>
      <c r="C739" s="298"/>
      <c r="D739" s="298"/>
      <c r="E739" s="349" t="str">
        <f>IF(ISBLANK('BudCom Expense worksheet'!F806),"",('BudCom Expense worksheet'!F806))</f>
        <v/>
      </c>
      <c r="F739" s="349" t="str">
        <f>IF(ISBLANK('BudCom Expense worksheet'!G806),"",('BudCom Expense worksheet'!G806))</f>
        <v/>
      </c>
      <c r="G739" s="273" t="str">
        <f>IF(ISBLANK('BudCom Expense worksheet'!H806),"",('BudCom Expense worksheet'!H806))</f>
        <v/>
      </c>
      <c r="H739" s="350" t="str">
        <f>IF(ISBLANK('BudCom Expense worksheet'!I806),"",('BudCom Expense worksheet'!I806))</f>
        <v/>
      </c>
      <c r="I739" s="351" t="str">
        <f>IF(ISBLANK('BudCom Expense worksheet'!J806),"",('BudCom Expense worksheet'!J806))</f>
        <v/>
      </c>
      <c r="J739" s="352" t="str">
        <f>IF(ISBLANK('BudCom Expense worksheet'!K806),"",('BudCom Expense worksheet'!K806))</f>
        <v/>
      </c>
      <c r="K739" s="352" t="str">
        <f>IF(ISBLANK('BudCom Expense worksheet'!L806),"",('BudCom Expense worksheet'!L806))</f>
        <v/>
      </c>
      <c r="L739" s="352">
        <f>IF(ISBLANK('BudCom Expense worksheet'!M806),"",('BudCom Expense worksheet'!M806))</f>
        <v>0</v>
      </c>
      <c r="M739" s="352" t="str">
        <f>IF(ISBLANK('BudCom Expense worksheet'!N806),"",('BudCom Expense worksheet'!N806))</f>
        <v/>
      </c>
      <c r="N739" s="254" t="str">
        <f>IF(ISBLANK('BudCom Expense worksheet'!O806),"",('BudCom Expense worksheet'!O806))</f>
        <v/>
      </c>
      <c r="O739" s="352">
        <f>IF(ISBLANK('BudCom Expense worksheet'!P806),"",('BudCom Expense worksheet'!P806))</f>
        <v>0</v>
      </c>
      <c r="P739" s="273" t="str">
        <f>IF(ISBLANK('BudCom Expense worksheet'!Q806),"",('BudCom Expense worksheet'!Q806))</f>
        <v/>
      </c>
    </row>
    <row r="740" spans="1:16" hidden="1" x14ac:dyDescent="0.25">
      <c r="A740" s="249"/>
      <c r="B740" s="298"/>
      <c r="C740" s="298"/>
      <c r="D740" s="298"/>
      <c r="E740" s="349" t="str">
        <f>IF(ISBLANK('BudCom Expense worksheet'!F807),"",('BudCom Expense worksheet'!F807))</f>
        <v/>
      </c>
      <c r="F740" s="349" t="str">
        <f>IF(ISBLANK('BudCom Expense worksheet'!G807),"",('BudCom Expense worksheet'!G807))</f>
        <v/>
      </c>
      <c r="G740" s="273" t="str">
        <f>IF(ISBLANK('BudCom Expense worksheet'!H807),"",('BudCom Expense worksheet'!H807))</f>
        <v/>
      </c>
      <c r="H740" s="353" t="str">
        <f>IF(ISBLANK('BudCom Expense worksheet'!I807),"",('BudCom Expense worksheet'!I807))</f>
        <v/>
      </c>
      <c r="I740" s="354" t="str">
        <f>IF(ISBLANK('BudCom Expense worksheet'!J807),"",('BudCom Expense worksheet'!J807))</f>
        <v/>
      </c>
      <c r="J740" s="352" t="str">
        <f>IF(ISBLANK('BudCom Expense worksheet'!K807),"",('BudCom Expense worksheet'!K807))</f>
        <v/>
      </c>
      <c r="K740" s="352" t="str">
        <f>IF(ISBLANK('BudCom Expense worksheet'!L807),"",('BudCom Expense worksheet'!L807))</f>
        <v/>
      </c>
      <c r="L740" s="360">
        <f>IF(ISBLANK('BudCom Expense worksheet'!M807),"",('BudCom Expense worksheet'!M807))</f>
        <v>0</v>
      </c>
      <c r="M740" s="352" t="str">
        <f>IF(ISBLANK('BudCom Expense worksheet'!N807),"",('BudCom Expense worksheet'!N807))</f>
        <v/>
      </c>
      <c r="N740" s="254" t="str">
        <f>IF(ISBLANK('BudCom Expense worksheet'!O807),"",('BudCom Expense worksheet'!O807))</f>
        <v/>
      </c>
      <c r="O740" s="352">
        <f>IF(ISBLANK('BudCom Expense worksheet'!P807),"",('BudCom Expense worksheet'!P807))</f>
        <v>0</v>
      </c>
      <c r="P740" s="273" t="str">
        <f>IF(ISBLANK('BudCom Expense worksheet'!Q807),"",('BudCom Expense worksheet'!Q807))</f>
        <v/>
      </c>
    </row>
    <row r="741" spans="1:16" ht="13.5" hidden="1" thickBot="1" x14ac:dyDescent="0.3">
      <c r="A741" s="249" t="s">
        <v>1145</v>
      </c>
      <c r="B741" s="249"/>
      <c r="C741" s="249"/>
      <c r="D741" s="249"/>
      <c r="E741" s="365" t="str">
        <f>IF(ISBLANK('BudCom Expense worksheet'!F808),"",('BudCom Expense worksheet'!F808))</f>
        <v/>
      </c>
      <c r="F741" s="365">
        <f>IF(ISBLANK('BudCom Expense worksheet'!G808),"",('BudCom Expense worksheet'!G808))</f>
        <v>0</v>
      </c>
      <c r="G741" s="273">
        <f>IF(ISBLANK('BudCom Expense worksheet'!H808),"",('BudCom Expense worksheet'!H808))</f>
        <v>0</v>
      </c>
      <c r="H741" s="366" t="str">
        <f>IF(ISBLANK('BudCom Expense worksheet'!I808),"",('BudCom Expense worksheet'!I808))</f>
        <v/>
      </c>
      <c r="I741" s="367" t="str">
        <f>IF(ISBLANK('BudCom Expense worksheet'!J808),"",('BudCom Expense worksheet'!J808))</f>
        <v/>
      </c>
      <c r="J741" s="309">
        <f>IF(ISBLANK('BudCom Expense worksheet'!K808),"",('BudCom Expense worksheet'!K808))</f>
        <v>0</v>
      </c>
      <c r="K741" s="309">
        <f>IF(ISBLANK('BudCom Expense worksheet'!L808),"",('BudCom Expense worksheet'!L808))</f>
        <v>0</v>
      </c>
      <c r="L741" s="309">
        <f>IF(ISBLANK('BudCom Expense worksheet'!M808),"",('BudCom Expense worksheet'!M808))</f>
        <v>0</v>
      </c>
      <c r="M741" s="309">
        <f>IF(ISBLANK('BudCom Expense worksheet'!N808),"",('BudCom Expense worksheet'!N808))</f>
        <v>0</v>
      </c>
      <c r="N741" s="254" t="str">
        <f>IF(ISBLANK('BudCom Expense worksheet'!O808),"",('BudCom Expense worksheet'!O808))</f>
        <v/>
      </c>
      <c r="O741" s="309">
        <f>IF(ISBLANK('BudCom Expense worksheet'!P808),"",('BudCom Expense worksheet'!P808))</f>
        <v>0</v>
      </c>
      <c r="P741" s="273" t="str">
        <f>IF(ISBLANK('BudCom Expense worksheet'!Q808),"",('BudCom Expense worksheet'!Q808))</f>
        <v/>
      </c>
    </row>
    <row r="742" spans="1:16" ht="13.5" hidden="1" thickTop="1" x14ac:dyDescent="0.25">
      <c r="A742" s="249" t="s">
        <v>1146</v>
      </c>
      <c r="B742" s="249"/>
      <c r="C742" s="249"/>
      <c r="D742" s="249"/>
      <c r="E742" s="339" t="str">
        <f>IF(ISBLANK('BudCom Expense worksheet'!F809),"",('BudCom Expense worksheet'!F809))</f>
        <v/>
      </c>
      <c r="F742" s="339">
        <f>IF(ISBLANK('BudCom Expense worksheet'!G809),"",('BudCom Expense worksheet'!G809))</f>
        <v>0</v>
      </c>
      <c r="G742" s="273">
        <f>IF(ISBLANK('BudCom Expense worksheet'!H809),"",('BudCom Expense worksheet'!H809))</f>
        <v>0</v>
      </c>
      <c r="H742" s="368" t="str">
        <f>IF(ISBLANK('BudCom Expense worksheet'!I809),"",('BudCom Expense worksheet'!I809))</f>
        <v/>
      </c>
      <c r="I742" s="369" t="str">
        <f>IF(ISBLANK('BudCom Expense worksheet'!J809),"",('BudCom Expense worksheet'!J809))</f>
        <v/>
      </c>
      <c r="J742" s="297">
        <f>IF(ISBLANK('BudCom Expense worksheet'!K809),"",('BudCom Expense worksheet'!K809))</f>
        <v>147441.26999999999</v>
      </c>
      <c r="K742" s="297">
        <f>IF(ISBLANK('BudCom Expense worksheet'!L809),"",('BudCom Expense worksheet'!L809))</f>
        <v>147441.26999999999</v>
      </c>
      <c r="L742" s="297">
        <f>IF(ISBLANK('BudCom Expense worksheet'!M809),"",('BudCom Expense worksheet'!M809))</f>
        <v>0</v>
      </c>
      <c r="M742" s="297">
        <f>IF(ISBLANK('BudCom Expense worksheet'!N809),"",('BudCom Expense worksheet'!N809))</f>
        <v>147441.26999999999</v>
      </c>
      <c r="N742" s="254" t="str">
        <f>IF(ISBLANK('BudCom Expense worksheet'!O809),"",('BudCom Expense worksheet'!O809))</f>
        <v/>
      </c>
      <c r="O742" s="297">
        <f>IF(ISBLANK('BudCom Expense worksheet'!P809),"",('BudCom Expense worksheet'!P809))</f>
        <v>0</v>
      </c>
      <c r="P742" s="273" t="str">
        <f>IF(ISBLANK('BudCom Expense worksheet'!Q809),"",('BudCom Expense worksheet'!Q809))</f>
        <v/>
      </c>
    </row>
    <row r="743" spans="1:16" hidden="1" x14ac:dyDescent="0.25">
      <c r="A743" s="341"/>
      <c r="B743" s="341"/>
      <c r="C743" s="341"/>
      <c r="D743" s="341"/>
      <c r="E743" s="342" t="str">
        <f>IF(ISBLANK('BudCom Expense worksheet'!F810),"",('BudCom Expense worksheet'!F810))</f>
        <v/>
      </c>
      <c r="F743" s="342" t="str">
        <f>IF(ISBLANK('BudCom Expense worksheet'!G810),"",('BudCom Expense worksheet'!G810))</f>
        <v/>
      </c>
      <c r="G743" s="342" t="str">
        <f>IF(ISBLANK('BudCom Expense worksheet'!H810),"",('BudCom Expense worksheet'!H810))</f>
        <v/>
      </c>
      <c r="H743" s="344" t="str">
        <f>IF(ISBLANK('BudCom Expense worksheet'!I810),"",('BudCom Expense worksheet'!I810))</f>
        <v/>
      </c>
      <c r="I743" s="345" t="str">
        <f>IF(ISBLANK('BudCom Expense worksheet'!J810),"",('BudCom Expense worksheet'!J810))</f>
        <v/>
      </c>
      <c r="J743" s="343" t="str">
        <f>IF(ISBLANK('BudCom Expense worksheet'!K810),"",('BudCom Expense worksheet'!K810))</f>
        <v/>
      </c>
      <c r="K743" s="343" t="str">
        <f>IF(ISBLANK('BudCom Expense worksheet'!L810),"",('BudCom Expense worksheet'!L810))</f>
        <v/>
      </c>
      <c r="L743" s="343" t="str">
        <f>IF(ISBLANK('BudCom Expense worksheet'!M810),"",('BudCom Expense worksheet'!M810))</f>
        <v/>
      </c>
      <c r="M743" s="343" t="str">
        <f>IF(ISBLANK('BudCom Expense worksheet'!N810),"",('BudCom Expense worksheet'!N810))</f>
        <v/>
      </c>
      <c r="N743" s="342" t="str">
        <f>IF(ISBLANK('BudCom Expense worksheet'!O810),"",('BudCom Expense worksheet'!O810))</f>
        <v/>
      </c>
      <c r="O743" s="343" t="str">
        <f>IF(ISBLANK('BudCom Expense worksheet'!P810),"",('BudCom Expense worksheet'!P810))</f>
        <v/>
      </c>
      <c r="P743" s="273" t="str">
        <f>IF(ISBLANK('BudCom Expense worksheet'!Q810),"",('BudCom Expense worksheet'!Q810))</f>
        <v/>
      </c>
    </row>
    <row r="744" spans="1:16" hidden="1" x14ac:dyDescent="0.25">
      <c r="A744" s="249"/>
      <c r="B744" s="249"/>
      <c r="C744" s="249"/>
      <c r="D744" s="249"/>
      <c r="E744" s="279" t="str">
        <f>IF(ISBLANK('BudCom Expense worksheet'!F811),"",('BudCom Expense worksheet'!F811))</f>
        <v/>
      </c>
      <c r="F744" s="279" t="str">
        <f>IF(ISBLANK('BudCom Expense worksheet'!G811),"",('BudCom Expense worksheet'!G811))</f>
        <v/>
      </c>
      <c r="G744" s="273" t="str">
        <f>IF(ISBLANK('BudCom Expense worksheet'!H811),"",('BudCom Expense worksheet'!H811))</f>
        <v/>
      </c>
      <c r="H744" s="370" t="str">
        <f>IF(ISBLANK('BudCom Expense worksheet'!I811),"",('BudCom Expense worksheet'!I811))</f>
        <v/>
      </c>
      <c r="I744" s="371" t="str">
        <f>IF(ISBLANK('BudCom Expense worksheet'!J811),"",('BudCom Expense worksheet'!J811))</f>
        <v/>
      </c>
      <c r="J744" s="273" t="str">
        <f>IF(ISBLANK('BudCom Expense worksheet'!K811),"",('BudCom Expense worksheet'!K811))</f>
        <v/>
      </c>
      <c r="K744" s="273" t="str">
        <f>IF(ISBLANK('BudCom Expense worksheet'!L811),"",('BudCom Expense worksheet'!L811))</f>
        <v/>
      </c>
      <c r="L744" s="273" t="str">
        <f>IF(ISBLANK('BudCom Expense worksheet'!M811),"",('BudCom Expense worksheet'!M811))</f>
        <v/>
      </c>
      <c r="M744" s="273" t="str">
        <f>IF(ISBLANK('BudCom Expense worksheet'!N811),"",('BudCom Expense worksheet'!N811))</f>
        <v/>
      </c>
      <c r="N744" s="254" t="str">
        <f>IF(ISBLANK('BudCom Expense worksheet'!O811),"",('BudCom Expense worksheet'!O811))</f>
        <v/>
      </c>
      <c r="O744" s="273" t="str">
        <f>IF(ISBLANK('BudCom Expense worksheet'!P811),"",('BudCom Expense worksheet'!P811))</f>
        <v/>
      </c>
      <c r="P744" s="273" t="str">
        <f>IF(ISBLANK('BudCom Expense worksheet'!Q811),"",('BudCom Expense worksheet'!Q811))</f>
        <v/>
      </c>
    </row>
    <row r="745" spans="1:16" hidden="1" x14ac:dyDescent="0.25">
      <c r="A745" s="249" t="s">
        <v>1147</v>
      </c>
      <c r="B745" s="249"/>
      <c r="C745" s="249"/>
      <c r="D745" s="249"/>
      <c r="E745" s="279">
        <f>IF(ISBLANK('BudCom Expense worksheet'!F812),"",('BudCom Expense worksheet'!F812))</f>
        <v>3285902.3330000001</v>
      </c>
      <c r="F745" s="279">
        <f>IF(ISBLANK('BudCom Expense worksheet'!G812),"",('BudCom Expense worksheet'!G812))</f>
        <v>3289541.91</v>
      </c>
      <c r="G745" s="273">
        <f>IF(ISBLANK('BudCom Expense worksheet'!H812),"",('BudCom Expense worksheet'!H812))</f>
        <v>3555765</v>
      </c>
      <c r="H745" s="370" t="str">
        <f>IF(ISBLANK('BudCom Expense worksheet'!I812),"",('BudCom Expense worksheet'!I812))</f>
        <v/>
      </c>
      <c r="I745" s="371" t="str">
        <f>IF(ISBLANK('BudCom Expense worksheet'!J812),"",('BudCom Expense worksheet'!J812))</f>
        <v/>
      </c>
      <c r="J745" s="273">
        <f>IF(ISBLANK('BudCom Expense worksheet'!K812),"",('BudCom Expense worksheet'!K812))</f>
        <v>3877499.24</v>
      </c>
      <c r="K745" s="273">
        <f>IF(ISBLANK('BudCom Expense worksheet'!L812),"",('BudCom Expense worksheet'!L812))</f>
        <v>3884125</v>
      </c>
      <c r="L745" s="273">
        <f>IF(ISBLANK('BudCom Expense worksheet'!M812),"",('BudCom Expense worksheet'!M812))</f>
        <v>-6625.7599999997765</v>
      </c>
      <c r="M745" s="273">
        <f>IF(ISBLANK('BudCom Expense worksheet'!N812),"",('BudCom Expense worksheet'!N812))</f>
        <v>3807767</v>
      </c>
      <c r="N745" s="254" t="str">
        <f>IF(ISBLANK('BudCom Expense worksheet'!O812),"",('BudCom Expense worksheet'!O812))</f>
        <v/>
      </c>
      <c r="O745" s="273">
        <f>IF(ISBLANK('BudCom Expense worksheet'!P812),"",('BudCom Expense worksheet'!P812))</f>
        <v>76358</v>
      </c>
      <c r="P745" s="273" t="str">
        <f>IF(ISBLANK('BudCom Expense worksheet'!Q812),"",('BudCom Expense worksheet'!Q812))</f>
        <v/>
      </c>
    </row>
    <row r="746" spans="1:16" hidden="1" x14ac:dyDescent="0.25">
      <c r="A746" s="249" t="s">
        <v>1185</v>
      </c>
      <c r="B746" s="249"/>
      <c r="C746" s="249"/>
      <c r="D746" s="249"/>
      <c r="E746" s="279">
        <f>IF(ISBLANK('BudCom Expense worksheet'!F813),"",('BudCom Expense worksheet'!F813))</f>
        <v>3285902.3330000001</v>
      </c>
      <c r="F746" s="279">
        <f>IF(ISBLANK('BudCom Expense worksheet'!G813),"",('BudCom Expense worksheet'!G813))</f>
        <v>3289541.91</v>
      </c>
      <c r="G746" s="273">
        <f>IF(ISBLANK('BudCom Expense worksheet'!H813),"",('BudCom Expense worksheet'!H813))</f>
        <v>3555765</v>
      </c>
      <c r="H746" s="370" t="str">
        <f>IF(ISBLANK('BudCom Expense worksheet'!I813),"",('BudCom Expense worksheet'!I813))</f>
        <v/>
      </c>
      <c r="I746" s="371" t="str">
        <f>IF(ISBLANK('BudCom Expense worksheet'!J813),"",('BudCom Expense worksheet'!J813))</f>
        <v/>
      </c>
      <c r="J746" s="273">
        <f>IF(ISBLANK('BudCom Expense worksheet'!K813),"",('BudCom Expense worksheet'!K813))</f>
        <v>4024940.5100000002</v>
      </c>
      <c r="K746" s="273">
        <f>IF(ISBLANK('BudCom Expense worksheet'!L813),"",('BudCom Expense worksheet'!L813))</f>
        <v>4031566.27</v>
      </c>
      <c r="L746" s="273">
        <f>IF(ISBLANK('BudCom Expense worksheet'!M813),"",('BudCom Expense worksheet'!M813))</f>
        <v>-6625.7599999997765</v>
      </c>
      <c r="M746" s="273">
        <f>IF(ISBLANK('BudCom Expense worksheet'!N813),"",('BudCom Expense worksheet'!N813))</f>
        <v>3955208.27</v>
      </c>
      <c r="N746" s="254" t="str">
        <f>IF(ISBLANK('BudCom Expense worksheet'!O813),"",('BudCom Expense worksheet'!O813))</f>
        <v/>
      </c>
      <c r="O746" s="273">
        <f>IF(ISBLANK('BudCom Expense worksheet'!P813),"",('BudCom Expense worksheet'!P813))</f>
        <v>76358</v>
      </c>
      <c r="P746" s="273" t="str">
        <f>IF(ISBLANK('BudCom Expense worksheet'!Q813),"",('BudCom Expense worksheet'!Q813))</f>
        <v/>
      </c>
    </row>
    <row r="747" spans="1:16" hidden="1" x14ac:dyDescent="0.25">
      <c r="E747" s="372" t="str">
        <f>IF(ISBLANK('BudCom Expense worksheet'!F814),"",('BudCom Expense worksheet'!F814))</f>
        <v/>
      </c>
      <c r="F747" s="372" t="str">
        <f>IF(ISBLANK('BudCom Expense worksheet'!G814),"",('BudCom Expense worksheet'!G814))</f>
        <v/>
      </c>
      <c r="G747" s="373" t="str">
        <f>IF(ISBLANK('BudCom Expense worksheet'!H814),"",('BudCom Expense worksheet'!H814))</f>
        <v/>
      </c>
      <c r="H747" s="373" t="str">
        <f>IF(ISBLANK('BudCom Expense worksheet'!I814),"",('BudCom Expense worksheet'!I814))</f>
        <v/>
      </c>
      <c r="I747" s="374" t="str">
        <f>IF(ISBLANK('BudCom Expense worksheet'!J814),"",('BudCom Expense worksheet'!J814))</f>
        <v/>
      </c>
      <c r="J747" s="373" t="str">
        <f>IF(ISBLANK('BudCom Expense worksheet'!K814),"",('BudCom Expense worksheet'!K814))</f>
        <v/>
      </c>
      <c r="K747" s="373" t="str">
        <f>IF(ISBLANK('BudCom Expense worksheet'!L814),"",('BudCom Expense worksheet'!L814))</f>
        <v/>
      </c>
      <c r="L747" s="373" t="str">
        <f>IF(ISBLANK('BudCom Expense worksheet'!M814),"",('BudCom Expense worksheet'!M814))</f>
        <v/>
      </c>
      <c r="M747" s="373" t="str">
        <f>IF(ISBLANK('BudCom Expense worksheet'!N814),"",('BudCom Expense worksheet'!N814))</f>
        <v/>
      </c>
      <c r="N747" s="375" t="str">
        <f>IF(ISBLANK('BudCom Expense worksheet'!O814),"",('BudCom Expense worksheet'!O814))</f>
        <v/>
      </c>
      <c r="O747" s="373" t="str">
        <f>IF(ISBLANK('BudCom Expense worksheet'!P814),"",('BudCom Expense worksheet'!P814))</f>
        <v/>
      </c>
      <c r="P747" s="373" t="str">
        <f>IF(ISBLANK('BudCom Expense worksheet'!Q814),"",('BudCom Expense worksheet'!Q814))</f>
        <v/>
      </c>
    </row>
    <row r="748" spans="1:16" hidden="1" x14ac:dyDescent="0.25">
      <c r="E748" s="376" t="str">
        <f>IF(ISBLANK('BudCom Expense worksheet'!F815),"",('BudCom Expense worksheet'!F815))</f>
        <v/>
      </c>
      <c r="F748" s="376" t="str">
        <f>IF(ISBLANK('BudCom Expense worksheet'!G815),"",('BudCom Expense worksheet'!G815))</f>
        <v/>
      </c>
      <c r="G748" s="373" t="str">
        <f>IF(ISBLANK('BudCom Expense worksheet'!H815),"",('BudCom Expense worksheet'!H815))</f>
        <v/>
      </c>
      <c r="H748" s="373" t="str">
        <f>IF(ISBLANK('BudCom Expense worksheet'!I815),"",('BudCom Expense worksheet'!I815))</f>
        <v/>
      </c>
      <c r="I748" s="374" t="str">
        <f>IF(ISBLANK('BudCom Expense worksheet'!J815),"",('BudCom Expense worksheet'!J815))</f>
        <v/>
      </c>
      <c r="J748" s="373" t="str">
        <f>IF(ISBLANK('BudCom Expense worksheet'!K815),"",('BudCom Expense worksheet'!K815))</f>
        <v/>
      </c>
      <c r="K748" s="373" t="str">
        <f>IF(ISBLANK('BudCom Expense worksheet'!L815),"",('BudCom Expense worksheet'!L815))</f>
        <v/>
      </c>
      <c r="L748" s="373" t="str">
        <f>IF(ISBLANK('BudCom Expense worksheet'!M815),"",('BudCom Expense worksheet'!M815))</f>
        <v/>
      </c>
      <c r="M748" s="373" t="str">
        <f>IF(ISBLANK('BudCom Expense worksheet'!N815),"",('BudCom Expense worksheet'!N815))</f>
        <v/>
      </c>
      <c r="N748" s="375" t="str">
        <f>IF(ISBLANK('BudCom Expense worksheet'!O815),"",('BudCom Expense worksheet'!O815))</f>
        <v/>
      </c>
      <c r="O748" s="373" t="str">
        <f>IF(ISBLANK('BudCom Expense worksheet'!P815),"",('BudCom Expense worksheet'!P815))</f>
        <v/>
      </c>
      <c r="P748" s="373" t="str">
        <f>IF(ISBLANK('BudCom Expense worksheet'!Q815),"",('BudCom Expense worksheet'!Q815))</f>
        <v/>
      </c>
    </row>
    <row r="749" spans="1:16" hidden="1" x14ac:dyDescent="0.25">
      <c r="B749" s="249"/>
      <c r="C749" s="377" t="s">
        <v>1204</v>
      </c>
      <c r="D749" s="377"/>
      <c r="E749" s="376" t="str">
        <f>IF(ISBLANK('BudCom Expense worksheet'!F816),"",('BudCom Expense worksheet'!F816))</f>
        <v/>
      </c>
      <c r="F749" s="376" t="str">
        <f>IF(ISBLANK('BudCom Expense worksheet'!G816),"",('BudCom Expense worksheet'!G816))</f>
        <v/>
      </c>
      <c r="G749" s="373" t="str">
        <f>IF(ISBLANK('BudCom Expense worksheet'!H816),"",('BudCom Expense worksheet'!H816))</f>
        <v/>
      </c>
      <c r="H749" s="373" t="str">
        <f>IF(ISBLANK('BudCom Expense worksheet'!I816),"",('BudCom Expense worksheet'!I816))</f>
        <v/>
      </c>
      <c r="I749" s="374" t="str">
        <f>IF(ISBLANK('BudCom Expense worksheet'!J816),"",('BudCom Expense worksheet'!J816))</f>
        <v/>
      </c>
      <c r="J749" s="373" t="str">
        <f>IF(ISBLANK('BudCom Expense worksheet'!K816),"",('BudCom Expense worksheet'!K816))</f>
        <v/>
      </c>
      <c r="K749" s="373" t="str">
        <f>IF(ISBLANK('BudCom Expense worksheet'!L816),"",('BudCom Expense worksheet'!L816))</f>
        <v/>
      </c>
      <c r="L749" s="373" t="str">
        <f>IF(ISBLANK('BudCom Expense worksheet'!M816),"",('BudCom Expense worksheet'!M816))</f>
        <v/>
      </c>
      <c r="M749" s="373" t="str">
        <f>IF(ISBLANK('BudCom Expense worksheet'!N816),"",('BudCom Expense worksheet'!N816))</f>
        <v/>
      </c>
      <c r="N749" s="375" t="str">
        <f>IF(ISBLANK('BudCom Expense worksheet'!O816),"",('BudCom Expense worksheet'!O816))</f>
        <v/>
      </c>
      <c r="O749" s="378" t="str">
        <f>IF(ISBLANK('BudCom Expense worksheet'!P816),"",('BudCom Expense worksheet'!P816))</f>
        <v/>
      </c>
      <c r="P749" s="373" t="str">
        <f>IF(ISBLANK('BudCom Expense worksheet'!Q816),"",('BudCom Expense worksheet'!Q816))</f>
        <v/>
      </c>
    </row>
    <row r="750" spans="1:16" hidden="1" x14ac:dyDescent="0.25">
      <c r="A750" s="249"/>
      <c r="B750" s="249"/>
      <c r="C750" s="249"/>
      <c r="D750" s="249"/>
      <c r="E750" s="372" t="str">
        <f>IF(ISBLANK('BudCom Expense worksheet'!F817),"",('BudCom Expense worksheet'!F817))</f>
        <v/>
      </c>
      <c r="F750" s="372" t="str">
        <f>IF(ISBLANK('BudCom Expense worksheet'!G817),"",('BudCom Expense worksheet'!G817))</f>
        <v/>
      </c>
      <c r="G750" s="373" t="str">
        <f>IF(ISBLANK('BudCom Expense worksheet'!H817),"",('BudCom Expense worksheet'!H817))</f>
        <v/>
      </c>
      <c r="H750" s="373" t="str">
        <f>IF(ISBLANK('BudCom Expense worksheet'!I817),"",('BudCom Expense worksheet'!I817))</f>
        <v/>
      </c>
      <c r="I750" s="374" t="str">
        <f>IF(ISBLANK('BudCom Expense worksheet'!J817),"",('BudCom Expense worksheet'!J817))</f>
        <v/>
      </c>
      <c r="J750" s="373" t="str">
        <f>IF(ISBLANK('BudCom Expense worksheet'!K817),"",('BudCom Expense worksheet'!K817))</f>
        <v/>
      </c>
      <c r="K750" s="373" t="str">
        <f>IF(ISBLANK('BudCom Expense worksheet'!L817),"",('BudCom Expense worksheet'!L817))</f>
        <v/>
      </c>
      <c r="L750" s="373" t="str">
        <f>IF(ISBLANK('BudCom Expense worksheet'!M817),"",('BudCom Expense worksheet'!M817))</f>
        <v/>
      </c>
      <c r="M750" s="373" t="str">
        <f>IF(ISBLANK('BudCom Expense worksheet'!N817),"",('BudCom Expense worksheet'!N817))</f>
        <v/>
      </c>
      <c r="N750" s="375" t="str">
        <f>IF(ISBLANK('BudCom Expense worksheet'!O817),"",('BudCom Expense worksheet'!O817))</f>
        <v/>
      </c>
      <c r="O750" s="373" t="str">
        <f>IF(ISBLANK('BudCom Expense worksheet'!P817),"",('BudCom Expense worksheet'!P817))</f>
        <v/>
      </c>
      <c r="P750" s="373" t="str">
        <f>IF(ISBLANK('BudCom Expense worksheet'!Q817),"",('BudCom Expense worksheet'!Q817))</f>
        <v/>
      </c>
    </row>
    <row r="751" spans="1:16" hidden="1" x14ac:dyDescent="0.25">
      <c r="A751" s="249"/>
      <c r="B751" s="249"/>
      <c r="C751" s="249"/>
      <c r="D751" s="249"/>
      <c r="E751" s="372" t="str">
        <f>IF(ISBLANK('BudCom Expense worksheet'!F818),"",('BudCom Expense worksheet'!F818))</f>
        <v/>
      </c>
      <c r="F751" s="372" t="str">
        <f>IF(ISBLANK('BudCom Expense worksheet'!G818),"",('BudCom Expense worksheet'!G818))</f>
        <v/>
      </c>
      <c r="G751" s="373" t="str">
        <f>IF(ISBLANK('BudCom Expense worksheet'!H818),"",('BudCom Expense worksheet'!H818))</f>
        <v/>
      </c>
      <c r="H751" s="373" t="str">
        <f>IF(ISBLANK('BudCom Expense worksheet'!I818),"",('BudCom Expense worksheet'!I818))</f>
        <v/>
      </c>
      <c r="I751" s="374" t="str">
        <f>IF(ISBLANK('BudCom Expense worksheet'!J818),"",('BudCom Expense worksheet'!J818))</f>
        <v/>
      </c>
      <c r="J751" s="373" t="str">
        <f>IF(ISBLANK('BudCom Expense worksheet'!K818),"",('BudCom Expense worksheet'!K818))</f>
        <v/>
      </c>
      <c r="K751" s="373" t="str">
        <f>IF(ISBLANK('BudCom Expense worksheet'!L818),"",('BudCom Expense worksheet'!L818))</f>
        <v/>
      </c>
      <c r="L751" s="373" t="str">
        <f>IF(ISBLANK('BudCom Expense worksheet'!M818),"",('BudCom Expense worksheet'!M818))</f>
        <v/>
      </c>
      <c r="M751" s="373" t="str">
        <f>IF(ISBLANK('BudCom Expense worksheet'!N818),"",('BudCom Expense worksheet'!N818))</f>
        <v/>
      </c>
      <c r="N751" s="375" t="str">
        <f>IF(ISBLANK('BudCom Expense worksheet'!O818),"",('BudCom Expense worksheet'!O818))</f>
        <v/>
      </c>
      <c r="O751" s="373" t="str">
        <f>IF(ISBLANK('BudCom Expense worksheet'!P818),"",('BudCom Expense worksheet'!P818))</f>
        <v/>
      </c>
      <c r="P751" s="373" t="str">
        <f>IF(ISBLANK('BudCom Expense worksheet'!Q818),"",('BudCom Expense worksheet'!Q818))</f>
        <v/>
      </c>
    </row>
    <row r="752" spans="1:16" hidden="1" x14ac:dyDescent="0.25">
      <c r="A752" s="249"/>
      <c r="B752" s="249"/>
      <c r="C752" s="249"/>
      <c r="D752" s="249"/>
      <c r="E752" s="372" t="str">
        <f>IF(ISBLANK('BudCom Expense worksheet'!F819),"",('BudCom Expense worksheet'!F819))</f>
        <v/>
      </c>
      <c r="F752" s="372" t="str">
        <f>IF(ISBLANK('BudCom Expense worksheet'!G819),"",('BudCom Expense worksheet'!G819))</f>
        <v/>
      </c>
      <c r="G752" s="373" t="str">
        <f>IF(ISBLANK('BudCom Expense worksheet'!H819),"",('BudCom Expense worksheet'!H819))</f>
        <v/>
      </c>
      <c r="H752" s="373" t="str">
        <f>IF(ISBLANK('BudCom Expense worksheet'!I819),"",('BudCom Expense worksheet'!I819))</f>
        <v/>
      </c>
      <c r="I752" s="374" t="str">
        <f>IF(ISBLANK('BudCom Expense worksheet'!J819),"",('BudCom Expense worksheet'!J819))</f>
        <v/>
      </c>
      <c r="J752" s="373" t="str">
        <f>IF(ISBLANK('BudCom Expense worksheet'!K819),"",('BudCom Expense worksheet'!K819))</f>
        <v/>
      </c>
      <c r="K752" s="373" t="str">
        <f>IF(ISBLANK('BudCom Expense worksheet'!L819),"",('BudCom Expense worksheet'!L819))</f>
        <v/>
      </c>
      <c r="L752" s="373" t="str">
        <f>IF(ISBLANK('BudCom Expense worksheet'!M819),"",('BudCom Expense worksheet'!M819))</f>
        <v/>
      </c>
      <c r="M752" s="373" t="str">
        <f>IF(ISBLANK('BudCom Expense worksheet'!N819),"",('BudCom Expense worksheet'!N819))</f>
        <v/>
      </c>
      <c r="N752" s="375" t="str">
        <f>IF(ISBLANK('BudCom Expense worksheet'!O819),"",('BudCom Expense worksheet'!O819))</f>
        <v/>
      </c>
      <c r="O752" s="373" t="str">
        <f>IF(ISBLANK('BudCom Expense worksheet'!P819),"",('BudCom Expense worksheet'!P819))</f>
        <v/>
      </c>
      <c r="P752" s="373" t="str">
        <f>IF(ISBLANK('BudCom Expense worksheet'!Q819),"",('BudCom Expense worksheet'!Q819))</f>
        <v/>
      </c>
    </row>
    <row r="753" spans="1:16" s="379" customFormat="1" hidden="1" x14ac:dyDescent="0.25">
      <c r="A753" s="249"/>
      <c r="B753" s="249"/>
      <c r="C753" s="249"/>
      <c r="D753" s="249"/>
      <c r="E753" s="372" t="str">
        <f>IF(ISBLANK('BudCom Expense worksheet'!F820),"",('BudCom Expense worksheet'!F820))</f>
        <v/>
      </c>
      <c r="F753" s="372" t="str">
        <f>IF(ISBLANK('BudCom Expense worksheet'!G820),"",('BudCom Expense worksheet'!G820))</f>
        <v/>
      </c>
      <c r="G753" s="373" t="str">
        <f>IF(ISBLANK('BudCom Expense worksheet'!H820),"",('BudCom Expense worksheet'!H820))</f>
        <v/>
      </c>
      <c r="H753" s="373" t="str">
        <f>IF(ISBLANK('BudCom Expense worksheet'!I820),"",('BudCom Expense worksheet'!I820))</f>
        <v/>
      </c>
      <c r="I753" s="374" t="str">
        <f>IF(ISBLANK('BudCom Expense worksheet'!J820),"",('BudCom Expense worksheet'!J820))</f>
        <v/>
      </c>
      <c r="J753" s="373" t="str">
        <f>IF(ISBLANK('BudCom Expense worksheet'!K820),"",('BudCom Expense worksheet'!K820))</f>
        <v/>
      </c>
      <c r="K753" s="373" t="str">
        <f>IF(ISBLANK('BudCom Expense worksheet'!L820),"",('BudCom Expense worksheet'!L820))</f>
        <v/>
      </c>
      <c r="L753" s="373" t="str">
        <f>IF(ISBLANK('BudCom Expense worksheet'!M820),"",('BudCom Expense worksheet'!M820))</f>
        <v/>
      </c>
      <c r="M753" s="373" t="str">
        <f>IF(ISBLANK('BudCom Expense worksheet'!N820),"",('BudCom Expense worksheet'!N820))</f>
        <v/>
      </c>
      <c r="N753" s="375" t="str">
        <f>IF(ISBLANK('BudCom Expense worksheet'!O820),"",('BudCom Expense worksheet'!O820))</f>
        <v/>
      </c>
      <c r="O753" s="373" t="str">
        <f>IF(ISBLANK('BudCom Expense worksheet'!P820),"",('BudCom Expense worksheet'!P820))</f>
        <v/>
      </c>
      <c r="P753" s="373" t="str">
        <f>IF(ISBLANK('BudCom Expense worksheet'!Q820),"",('BudCom Expense worksheet'!Q820))</f>
        <v/>
      </c>
    </row>
    <row r="754" spans="1:16" hidden="1" x14ac:dyDescent="0.25">
      <c r="A754" s="249"/>
      <c r="B754" s="249"/>
      <c r="C754" s="249"/>
      <c r="D754" s="249"/>
      <c r="E754" s="372" t="str">
        <f>IF(ISBLANK('BudCom Expense worksheet'!F821),"",('BudCom Expense worksheet'!F821))</f>
        <v/>
      </c>
      <c r="F754" s="372" t="str">
        <f>IF(ISBLANK('BudCom Expense worksheet'!G821),"",('BudCom Expense worksheet'!G821))</f>
        <v/>
      </c>
      <c r="G754" s="373" t="str">
        <f>IF(ISBLANK('BudCom Expense worksheet'!H821),"",('BudCom Expense worksheet'!H821))</f>
        <v/>
      </c>
      <c r="H754" s="373" t="str">
        <f>IF(ISBLANK('BudCom Expense worksheet'!I821),"",('BudCom Expense worksheet'!I821))</f>
        <v/>
      </c>
      <c r="I754" s="374" t="str">
        <f>IF(ISBLANK('BudCom Expense worksheet'!J821),"",('BudCom Expense worksheet'!J821))</f>
        <v/>
      </c>
      <c r="J754" s="373" t="str">
        <f>IF(ISBLANK('BudCom Expense worksheet'!K821),"",('BudCom Expense worksheet'!K821))</f>
        <v/>
      </c>
      <c r="K754" s="373" t="str">
        <f>IF(ISBLANK('BudCom Expense worksheet'!L821),"",('BudCom Expense worksheet'!L821))</f>
        <v/>
      </c>
      <c r="L754" s="373" t="str">
        <f>IF(ISBLANK('BudCom Expense worksheet'!M821),"",('BudCom Expense worksheet'!M821))</f>
        <v/>
      </c>
      <c r="M754" s="373" t="str">
        <f>IF(ISBLANK('BudCom Expense worksheet'!N821),"",('BudCom Expense worksheet'!N821))</f>
        <v/>
      </c>
      <c r="N754" s="375" t="str">
        <f>IF(ISBLANK('BudCom Expense worksheet'!O821),"",('BudCom Expense worksheet'!O821))</f>
        <v/>
      </c>
      <c r="O754" s="373" t="str">
        <f>IF(ISBLANK('BudCom Expense worksheet'!P821),"",('BudCom Expense worksheet'!P821))</f>
        <v/>
      </c>
      <c r="P754" s="373" t="str">
        <f>IF(ISBLANK('BudCom Expense worksheet'!Q821),"",('BudCom Expense worksheet'!Q821))</f>
        <v/>
      </c>
    </row>
    <row r="755" spans="1:16" hidden="1" x14ac:dyDescent="0.25">
      <c r="E755" s="380" t="str">
        <f>E1</f>
        <v>2019  expenditures</v>
      </c>
      <c r="F755" s="380" t="str">
        <f>F1</f>
        <v>2020 YTD expenses</v>
      </c>
      <c r="G755" s="380" t="str">
        <f>G1</f>
        <v>approved 2020</v>
      </c>
      <c r="H755" s="544" t="str">
        <f>H1</f>
        <v>budget - expense</v>
      </c>
      <c r="I755" s="544"/>
      <c r="J755" s="380" t="str">
        <f t="shared" ref="J755:P755" si="0">J1</f>
        <v>Proposed 2021</v>
      </c>
      <c r="K755" s="380" t="str">
        <f t="shared" si="0"/>
        <v>Proposed 2021</v>
      </c>
      <c r="L755" s="380" t="str">
        <f t="shared" si="0"/>
        <v>Dept - BoS</v>
      </c>
      <c r="M755" s="380" t="str">
        <f t="shared" si="0"/>
        <v>BudCom 2021</v>
      </c>
      <c r="N755" s="380" t="str">
        <f t="shared" si="0"/>
        <v>Date of</v>
      </c>
      <c r="O755" s="380" t="str">
        <f t="shared" si="0"/>
        <v>BoS - BudCom</v>
      </c>
      <c r="P755" s="380" t="str">
        <f t="shared" si="0"/>
        <v>BoS 2021</v>
      </c>
    </row>
    <row r="756" spans="1:16" hidden="1" x14ac:dyDescent="0.25">
      <c r="E756" s="254" t="str">
        <f t="shared" ref="E756:P757" si="1">E2</f>
        <v/>
      </c>
      <c r="F756" s="254">
        <f t="shared" si="1"/>
        <v>44206</v>
      </c>
      <c r="G756" s="380" t="str">
        <f t="shared" si="1"/>
        <v>Town Budget</v>
      </c>
      <c r="H756" s="380" t="str">
        <f t="shared" si="1"/>
        <v>$</v>
      </c>
      <c r="I756" s="380" t="str">
        <f t="shared" si="1"/>
        <v>%</v>
      </c>
      <c r="J756" s="380" t="str">
        <f t="shared" si="1"/>
        <v>Dept. Budget</v>
      </c>
      <c r="K756" s="380" t="str">
        <f t="shared" si="1"/>
        <v>BoS Budget</v>
      </c>
      <c r="L756" s="380" t="str">
        <f t="shared" si="1"/>
        <v>(increase)</v>
      </c>
      <c r="M756" s="380" t="str">
        <f t="shared" si="1"/>
        <v xml:space="preserve"> Operating Budget</v>
      </c>
      <c r="N756" s="380" t="str">
        <f t="shared" si="1"/>
        <v>BudCom "approval"</v>
      </c>
      <c r="O756" s="380" t="str">
        <f t="shared" si="1"/>
        <v>(increase)</v>
      </c>
      <c r="P756" s="380" t="str">
        <f t="shared" si="1"/>
        <v>Default Budget</v>
      </c>
    </row>
    <row r="757" spans="1:16" ht="13.5" thickTop="1" x14ac:dyDescent="0.25">
      <c r="D757" s="540" t="s">
        <v>1407</v>
      </c>
      <c r="E757" s="340">
        <f t="shared" si="1"/>
        <v>3285902.3330000001</v>
      </c>
      <c r="F757" s="340">
        <f t="shared" si="1"/>
        <v>3289541.91</v>
      </c>
      <c r="G757" s="340">
        <f t="shared" si="1"/>
        <v>3555765</v>
      </c>
      <c r="H757" s="340">
        <f t="shared" si="1"/>
        <v>266223.08999999985</v>
      </c>
      <c r="I757" s="340">
        <f t="shared" si="1"/>
        <v>0.92512916629754782</v>
      </c>
      <c r="J757" s="297">
        <f t="shared" si="1"/>
        <v>3877499.24</v>
      </c>
      <c r="K757" s="297">
        <f t="shared" si="1"/>
        <v>3884125</v>
      </c>
      <c r="L757" s="297">
        <f t="shared" si="1"/>
        <v>-6625.7599999997765</v>
      </c>
      <c r="M757" s="297">
        <f t="shared" si="1"/>
        <v>3807767</v>
      </c>
      <c r="N757" s="297" t="str">
        <f t="shared" si="1"/>
        <v/>
      </c>
      <c r="O757" s="297">
        <f t="shared" si="1"/>
        <v>76358</v>
      </c>
      <c r="P757" s="297">
        <f t="shared" si="1"/>
        <v>3774605</v>
      </c>
    </row>
  </sheetData>
  <mergeCells count="2">
    <mergeCell ref="H1:I1"/>
    <mergeCell ref="H755:I755"/>
  </mergeCells>
  <hyperlinks>
    <hyperlink ref="C749" r:id="rId1" xr:uid="{00000000-0004-0000-0400-000000000000}"/>
  </hyperlinks>
  <pageMargins left="0.7" right="0.7" top="0.75" bottom="0.75" header="0.3" footer="0.3"/>
  <pageSetup scale="76" fitToHeight="0" orientation="portrait" r:id="rId2"/>
  <rowBreaks count="1" manualBreakCount="1">
    <brk id="4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2"/>
  <sheetViews>
    <sheetView view="pageLayout" topLeftCell="A10" zoomScaleNormal="100" workbookViewId="0">
      <selection activeCell="B17" sqref="B17:B23"/>
    </sheetView>
  </sheetViews>
  <sheetFormatPr defaultColWidth="8.85546875" defaultRowHeight="15" x14ac:dyDescent="0.25"/>
  <cols>
    <col min="1" max="2" width="3.42578125" style="86" customWidth="1"/>
    <col min="3" max="3" width="3.28515625" style="86" customWidth="1"/>
    <col min="4" max="4" width="7" style="86" customWidth="1"/>
    <col min="5" max="5" width="1.7109375" style="86" customWidth="1"/>
    <col min="6" max="7" width="12" style="86" customWidth="1"/>
    <col min="8" max="8" width="1.5703125" style="86" customWidth="1"/>
    <col min="9" max="9" width="10.140625" style="86" customWidth="1"/>
    <col min="10" max="10" width="3.7109375" style="86" customWidth="1"/>
    <col min="11" max="11" width="6.85546875" style="86" customWidth="1"/>
    <col min="12" max="12" width="3.140625" style="86" customWidth="1"/>
    <col min="13" max="13" width="10.5703125" style="86" customWidth="1"/>
    <col min="14" max="14" width="3" style="86" customWidth="1"/>
    <col min="15" max="15" width="13.5703125" style="86" customWidth="1"/>
    <col min="16" max="16" width="10.7109375" style="86" customWidth="1"/>
    <col min="17" max="17" width="2.85546875" style="86" customWidth="1"/>
    <col min="18" max="18" width="13.5703125" style="86" customWidth="1"/>
    <col min="19" max="19" width="7.42578125" style="86" customWidth="1"/>
    <col min="20" max="20" width="3.42578125" style="86" customWidth="1"/>
    <col min="21" max="21" width="2.7109375" style="86" customWidth="1"/>
    <col min="22" max="22" width="0" style="86" hidden="1" customWidth="1"/>
    <col min="23" max="23" width="0.7109375" style="86" customWidth="1"/>
    <col min="24" max="16384" width="8.85546875" style="86"/>
  </cols>
  <sheetData>
    <row r="1" spans="1:21" ht="0.7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9" customHeight="1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7" customHeight="1" thickTop="1" x14ac:dyDescent="0.25">
      <c r="A3" s="87"/>
      <c r="B3" s="87"/>
      <c r="C3" s="549"/>
      <c r="D3" s="549"/>
      <c r="E3" s="87"/>
      <c r="F3" s="554" t="s">
        <v>0</v>
      </c>
      <c r="G3" s="549"/>
      <c r="H3" s="87"/>
      <c r="I3" s="87"/>
      <c r="J3" s="87"/>
      <c r="K3" s="555">
        <v>2020</v>
      </c>
      <c r="L3" s="556"/>
      <c r="M3" s="557"/>
      <c r="N3" s="87"/>
      <c r="O3" s="87"/>
      <c r="P3" s="87"/>
      <c r="Q3" s="87"/>
      <c r="R3" s="87"/>
      <c r="S3" s="87"/>
      <c r="T3" s="87"/>
      <c r="U3" s="87"/>
    </row>
    <row r="4" spans="1:21" ht="26.25" customHeight="1" thickBot="1" x14ac:dyDescent="0.3">
      <c r="A4" s="87"/>
      <c r="B4" s="87"/>
      <c r="C4" s="549"/>
      <c r="D4" s="549"/>
      <c r="E4" s="87"/>
      <c r="F4" s="549"/>
      <c r="G4" s="549"/>
      <c r="H4" s="87"/>
      <c r="I4" s="87"/>
      <c r="J4" s="87"/>
      <c r="K4" s="558" t="s">
        <v>1</v>
      </c>
      <c r="L4" s="549"/>
      <c r="M4" s="559"/>
      <c r="N4" s="87"/>
      <c r="O4" s="87"/>
      <c r="P4" s="87"/>
      <c r="Q4" s="87"/>
      <c r="R4" s="87"/>
      <c r="S4" s="87"/>
      <c r="T4" s="87"/>
      <c r="U4" s="87"/>
    </row>
    <row r="5" spans="1:21" ht="0.75" customHeight="1" thickTop="1" thickBot="1" x14ac:dyDescent="0.3">
      <c r="A5" s="87"/>
      <c r="B5" s="87"/>
      <c r="C5" s="549"/>
      <c r="D5" s="549"/>
      <c r="E5" s="87"/>
      <c r="F5" s="87"/>
      <c r="G5" s="87"/>
      <c r="H5" s="87"/>
      <c r="I5" s="87"/>
      <c r="J5" s="87"/>
      <c r="K5" s="560"/>
      <c r="L5" s="561"/>
      <c r="M5" s="562"/>
      <c r="N5" s="87"/>
      <c r="O5" s="87"/>
      <c r="P5" s="87"/>
      <c r="Q5" s="87"/>
      <c r="R5" s="87"/>
      <c r="S5" s="87"/>
      <c r="T5" s="87"/>
      <c r="U5" s="87"/>
    </row>
    <row r="6" spans="1:21" ht="9" customHeight="1" thickTop="1" thickBot="1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9" customHeight="1" thickTop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t="43.15" customHeight="1" x14ac:dyDescent="0.25">
      <c r="A8" s="563" t="s">
        <v>2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</row>
    <row r="9" spans="1:21" ht="5.4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ht="36" customHeight="1" x14ac:dyDescent="0.25">
      <c r="A10" s="564" t="s">
        <v>1302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7"/>
    </row>
    <row r="11" spans="1:21" ht="3.95" customHeight="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28.9" customHeight="1" x14ac:dyDescent="0.25">
      <c r="A12" s="87"/>
      <c r="B12" s="87"/>
      <c r="C12" s="87"/>
      <c r="D12" s="87"/>
      <c r="E12" s="87"/>
      <c r="F12" s="87"/>
      <c r="G12" s="565" t="s">
        <v>3</v>
      </c>
      <c r="H12" s="549"/>
      <c r="I12" s="549"/>
      <c r="J12" s="549"/>
      <c r="K12" s="549"/>
      <c r="L12" s="549"/>
      <c r="M12" s="549"/>
      <c r="N12" s="549"/>
      <c r="O12" s="549"/>
      <c r="P12" s="549"/>
      <c r="Q12" s="87"/>
      <c r="R12" s="87"/>
      <c r="S12" s="87"/>
      <c r="T12" s="87"/>
      <c r="U12" s="87"/>
    </row>
    <row r="13" spans="1:21" ht="39.6" customHeight="1" x14ac:dyDescent="0.25">
      <c r="A13" s="87"/>
      <c r="B13" s="87"/>
      <c r="C13" s="566" t="s">
        <v>4</v>
      </c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87"/>
      <c r="U13" s="87"/>
    </row>
    <row r="14" spans="1:21" ht="3.6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8" customHeight="1" x14ac:dyDescent="0.25">
      <c r="A15" s="87"/>
      <c r="B15" s="567" t="s">
        <v>5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7"/>
      <c r="U15" s="87"/>
    </row>
    <row r="16" spans="1:21" ht="18" customHeight="1" x14ac:dyDescent="0.25">
      <c r="A16" s="87"/>
      <c r="B16" s="550" t="s">
        <v>6</v>
      </c>
      <c r="C16" s="546"/>
      <c r="D16" s="546"/>
      <c r="E16" s="546"/>
      <c r="F16" s="546"/>
      <c r="G16" s="546"/>
      <c r="H16" s="546"/>
      <c r="I16" s="546"/>
      <c r="J16" s="546"/>
      <c r="K16" s="547"/>
      <c r="L16" s="550" t="s">
        <v>7</v>
      </c>
      <c r="M16" s="546"/>
      <c r="N16" s="546"/>
      <c r="O16" s="546"/>
      <c r="P16" s="546"/>
      <c r="Q16" s="546"/>
      <c r="R16" s="546"/>
      <c r="S16" s="546"/>
      <c r="T16" s="547"/>
      <c r="U16" s="87"/>
    </row>
    <row r="17" spans="1:21" ht="18" customHeight="1" x14ac:dyDescent="0.25">
      <c r="A17" s="87"/>
      <c r="B17" s="381" t="s">
        <v>1253</v>
      </c>
      <c r="C17" s="382"/>
      <c r="D17" s="382"/>
      <c r="E17" s="382"/>
      <c r="F17" s="382"/>
      <c r="G17" s="382"/>
      <c r="H17" s="382"/>
      <c r="I17" s="382"/>
      <c r="J17" s="382"/>
      <c r="K17" s="383"/>
      <c r="L17" s="545"/>
      <c r="M17" s="546"/>
      <c r="N17" s="546"/>
      <c r="O17" s="546"/>
      <c r="P17" s="546"/>
      <c r="Q17" s="546"/>
      <c r="R17" s="546"/>
      <c r="S17" s="546"/>
      <c r="T17" s="547"/>
      <c r="U17" s="87"/>
    </row>
    <row r="18" spans="1:21" ht="18" customHeight="1" x14ac:dyDescent="0.25">
      <c r="A18" s="87"/>
      <c r="B18" s="381" t="s">
        <v>1274</v>
      </c>
      <c r="C18" s="382"/>
      <c r="D18" s="382"/>
      <c r="E18" s="382"/>
      <c r="F18" s="382"/>
      <c r="G18" s="382"/>
      <c r="H18" s="382"/>
      <c r="I18" s="382"/>
      <c r="J18" s="382"/>
      <c r="K18" s="383"/>
      <c r="L18" s="545"/>
      <c r="M18" s="546"/>
      <c r="N18" s="546"/>
      <c r="O18" s="546"/>
      <c r="P18" s="546"/>
      <c r="Q18" s="546"/>
      <c r="R18" s="546"/>
      <c r="S18" s="546"/>
      <c r="T18" s="547"/>
      <c r="U18" s="87"/>
    </row>
    <row r="19" spans="1:21" ht="18" customHeight="1" x14ac:dyDescent="0.25">
      <c r="A19" s="87"/>
      <c r="B19" s="381" t="s">
        <v>1254</v>
      </c>
      <c r="C19" s="382"/>
      <c r="D19" s="382"/>
      <c r="E19" s="382"/>
      <c r="F19" s="382"/>
      <c r="G19" s="382"/>
      <c r="H19" s="382"/>
      <c r="I19" s="382"/>
      <c r="J19" s="382"/>
      <c r="K19" s="383"/>
      <c r="L19" s="545" t="s">
        <v>8</v>
      </c>
      <c r="M19" s="546"/>
      <c r="N19" s="546"/>
      <c r="O19" s="546"/>
      <c r="P19" s="546"/>
      <c r="Q19" s="546"/>
      <c r="R19" s="546"/>
      <c r="S19" s="546"/>
      <c r="T19" s="547"/>
      <c r="U19" s="87"/>
    </row>
    <row r="20" spans="1:21" ht="18" customHeight="1" x14ac:dyDescent="0.25">
      <c r="A20" s="87"/>
      <c r="B20" s="381" t="s">
        <v>1276</v>
      </c>
      <c r="C20" s="382"/>
      <c r="D20" s="382"/>
      <c r="E20" s="382"/>
      <c r="F20" s="382"/>
      <c r="G20" s="382"/>
      <c r="H20" s="382"/>
      <c r="I20" s="382"/>
      <c r="J20" s="382"/>
      <c r="K20" s="383"/>
      <c r="L20" s="545"/>
      <c r="M20" s="546"/>
      <c r="N20" s="546"/>
      <c r="O20" s="546"/>
      <c r="P20" s="546"/>
      <c r="Q20" s="546"/>
      <c r="R20" s="546"/>
      <c r="S20" s="546"/>
      <c r="T20" s="547"/>
      <c r="U20" s="87"/>
    </row>
    <row r="21" spans="1:21" ht="18" customHeight="1" x14ac:dyDescent="0.25">
      <c r="A21" s="87"/>
      <c r="B21" s="381" t="s">
        <v>1211</v>
      </c>
      <c r="C21" s="382"/>
      <c r="D21" s="382"/>
      <c r="E21" s="382"/>
      <c r="F21" s="382"/>
      <c r="G21" s="382"/>
      <c r="H21" s="382"/>
      <c r="I21" s="382"/>
      <c r="J21" s="382"/>
      <c r="K21" s="383"/>
      <c r="L21" s="551"/>
      <c r="M21" s="552"/>
      <c r="N21" s="552"/>
      <c r="O21" s="552"/>
      <c r="P21" s="552"/>
      <c r="Q21" s="552"/>
      <c r="R21" s="552"/>
      <c r="S21" s="552"/>
      <c r="T21" s="553"/>
      <c r="U21" s="87"/>
    </row>
    <row r="22" spans="1:21" ht="18" customHeight="1" x14ac:dyDescent="0.25">
      <c r="A22" s="87"/>
      <c r="B22" s="381" t="s">
        <v>1255</v>
      </c>
      <c r="C22" s="382"/>
      <c r="D22" s="382"/>
      <c r="E22" s="382"/>
      <c r="F22" s="382"/>
      <c r="G22" s="382"/>
      <c r="H22" s="382"/>
      <c r="I22" s="382"/>
      <c r="J22" s="382"/>
      <c r="K22" s="383"/>
      <c r="L22" s="545" t="s">
        <v>8</v>
      </c>
      <c r="M22" s="546"/>
      <c r="N22" s="546"/>
      <c r="O22" s="546"/>
      <c r="P22" s="546"/>
      <c r="Q22" s="546"/>
      <c r="R22" s="546"/>
      <c r="S22" s="546"/>
      <c r="T22" s="547"/>
      <c r="U22" s="87"/>
    </row>
    <row r="23" spans="1:21" ht="18" customHeight="1" x14ac:dyDescent="0.25">
      <c r="A23" s="87"/>
      <c r="B23" s="381" t="s">
        <v>1275</v>
      </c>
      <c r="C23" s="382"/>
      <c r="D23" s="382"/>
      <c r="E23" s="382"/>
      <c r="F23" s="382"/>
      <c r="G23" s="382"/>
      <c r="H23" s="382"/>
      <c r="I23" s="382"/>
      <c r="J23" s="382"/>
      <c r="K23" s="383"/>
      <c r="L23" s="545" t="s">
        <v>8</v>
      </c>
      <c r="M23" s="546"/>
      <c r="N23" s="546"/>
      <c r="O23" s="546"/>
      <c r="P23" s="546"/>
      <c r="Q23" s="546"/>
      <c r="R23" s="546"/>
      <c r="S23" s="546"/>
      <c r="T23" s="547"/>
      <c r="U23" s="87"/>
    </row>
    <row r="24" spans="1:21" ht="18" customHeight="1" x14ac:dyDescent="0.25">
      <c r="A24" s="87"/>
      <c r="B24" s="550"/>
      <c r="C24" s="546"/>
      <c r="D24" s="546"/>
      <c r="E24" s="546"/>
      <c r="F24" s="546"/>
      <c r="G24" s="546"/>
      <c r="H24" s="546"/>
      <c r="I24" s="546"/>
      <c r="J24" s="546"/>
      <c r="K24" s="547"/>
      <c r="L24" s="545" t="s">
        <v>8</v>
      </c>
      <c r="M24" s="546"/>
      <c r="N24" s="546"/>
      <c r="O24" s="546"/>
      <c r="P24" s="546"/>
      <c r="Q24" s="546"/>
      <c r="R24" s="546"/>
      <c r="S24" s="546"/>
      <c r="T24" s="547"/>
      <c r="U24" s="87"/>
    </row>
    <row r="25" spans="1:21" ht="18" customHeight="1" x14ac:dyDescent="0.25">
      <c r="A25" s="87"/>
      <c r="B25" s="550"/>
      <c r="C25" s="546"/>
      <c r="D25" s="546"/>
      <c r="E25" s="546"/>
      <c r="F25" s="546"/>
      <c r="G25" s="546"/>
      <c r="H25" s="546"/>
      <c r="I25" s="546"/>
      <c r="J25" s="546"/>
      <c r="K25" s="547"/>
      <c r="L25" s="545" t="s">
        <v>8</v>
      </c>
      <c r="M25" s="546"/>
      <c r="N25" s="546"/>
      <c r="O25" s="546"/>
      <c r="P25" s="546"/>
      <c r="Q25" s="546"/>
      <c r="R25" s="546"/>
      <c r="S25" s="546"/>
      <c r="T25" s="547"/>
      <c r="U25" s="87"/>
    </row>
    <row r="26" spans="1:21" ht="18" customHeight="1" x14ac:dyDescent="0.25">
      <c r="A26" s="87"/>
      <c r="B26" s="550"/>
      <c r="C26" s="546"/>
      <c r="D26" s="546"/>
      <c r="E26" s="546"/>
      <c r="F26" s="546"/>
      <c r="G26" s="546"/>
      <c r="H26" s="546"/>
      <c r="I26" s="546"/>
      <c r="J26" s="546"/>
      <c r="K26" s="547"/>
      <c r="L26" s="545" t="s">
        <v>8</v>
      </c>
      <c r="M26" s="546"/>
      <c r="N26" s="546"/>
      <c r="O26" s="546"/>
      <c r="P26" s="546"/>
      <c r="Q26" s="546"/>
      <c r="R26" s="546"/>
      <c r="S26" s="546"/>
      <c r="T26" s="547"/>
      <c r="U26" s="87"/>
    </row>
    <row r="27" spans="1:21" ht="3.6" customHeight="1" x14ac:dyDescent="0.25">
      <c r="A27" s="87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ht="61.15" customHeight="1" x14ac:dyDescent="0.25">
      <c r="A28" s="548" t="s">
        <v>9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</row>
    <row r="29" spans="1:2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99" customFormat="1" x14ac:dyDescent="0.25"/>
    <row r="31" spans="1:21" s="99" customFormat="1" x14ac:dyDescent="0.25"/>
    <row r="32" spans="1:21" s="99" customFormat="1" x14ac:dyDescent="0.25"/>
  </sheetData>
  <mergeCells count="25">
    <mergeCell ref="L17:T17"/>
    <mergeCell ref="C3:D5"/>
    <mergeCell ref="F3:G4"/>
    <mergeCell ref="K3:M3"/>
    <mergeCell ref="K4:M5"/>
    <mergeCell ref="A8:U8"/>
    <mergeCell ref="A10:U10"/>
    <mergeCell ref="G12:P12"/>
    <mergeCell ref="C13:S13"/>
    <mergeCell ref="B15:T15"/>
    <mergeCell ref="B16:K16"/>
    <mergeCell ref="L16:T16"/>
    <mergeCell ref="L18:T18"/>
    <mergeCell ref="L19:T19"/>
    <mergeCell ref="L20:T20"/>
    <mergeCell ref="L21:T21"/>
    <mergeCell ref="L22:T22"/>
    <mergeCell ref="L23:T23"/>
    <mergeCell ref="A28:U28"/>
    <mergeCell ref="B24:K24"/>
    <mergeCell ref="L24:T24"/>
    <mergeCell ref="B25:K25"/>
    <mergeCell ref="L25:T25"/>
    <mergeCell ref="B26:K26"/>
    <mergeCell ref="L26:T26"/>
  </mergeCells>
  <pageMargins left="0.7" right="0.7" top="0.75" bottom="0.75" header="0.3" footer="0.3"/>
  <pageSetup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90"/>
  <sheetViews>
    <sheetView showGridLines="0" view="pageLayout" topLeftCell="A33" zoomScaleNormal="100" workbookViewId="0">
      <selection activeCell="J6" sqref="J6:L6"/>
    </sheetView>
  </sheetViews>
  <sheetFormatPr defaultColWidth="8.85546875" defaultRowHeight="15" x14ac:dyDescent="0.25"/>
  <cols>
    <col min="1" max="2" width="3.42578125" style="35" customWidth="1"/>
    <col min="3" max="3" width="3.28515625" style="35" customWidth="1"/>
    <col min="4" max="4" width="7" style="35" customWidth="1"/>
    <col min="5" max="5" width="1.7109375" style="35" customWidth="1"/>
    <col min="6" max="7" width="12" style="35" customWidth="1"/>
    <col min="8" max="8" width="1.5703125" style="35" customWidth="1"/>
    <col min="9" max="9" width="10.140625" style="35" customWidth="1"/>
    <col min="10" max="10" width="3.7109375" style="35" customWidth="1"/>
    <col min="11" max="11" width="6.85546875" style="35" customWidth="1"/>
    <col min="12" max="12" width="3.140625" style="35" customWidth="1"/>
    <col min="13" max="13" width="10.5703125" style="35" customWidth="1"/>
    <col min="14" max="14" width="3" style="35" customWidth="1"/>
    <col min="15" max="15" width="13.5703125" style="35" customWidth="1"/>
    <col min="16" max="16" width="10.7109375" style="35" customWidth="1"/>
    <col min="17" max="17" width="2.85546875" style="35" customWidth="1"/>
    <col min="18" max="18" width="13.5703125" style="35" customWidth="1"/>
    <col min="19" max="19" width="7.42578125" style="35" customWidth="1"/>
    <col min="20" max="20" width="3.42578125" style="35" customWidth="1"/>
    <col min="21" max="21" width="2.7109375" style="35" customWidth="1"/>
    <col min="22" max="22" width="0" style="35" hidden="1" customWidth="1"/>
    <col min="23" max="23" width="0.7109375" style="35" customWidth="1"/>
    <col min="24" max="16384" width="8.85546875" style="35"/>
  </cols>
  <sheetData>
    <row r="1" spans="1:25" ht="17.25" customHeight="1" x14ac:dyDescent="0.25">
      <c r="A1" s="590" t="s">
        <v>10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</row>
    <row r="2" spans="1:25" ht="3.6" customHeight="1" x14ac:dyDescent="0.25"/>
    <row r="3" spans="1:25" ht="45" x14ac:dyDescent="0.25">
      <c r="A3" s="592" t="s">
        <v>11</v>
      </c>
      <c r="B3" s="586"/>
      <c r="C3" s="586"/>
      <c r="D3" s="593" t="s">
        <v>12</v>
      </c>
      <c r="E3" s="586"/>
      <c r="F3" s="586"/>
      <c r="G3" s="586"/>
      <c r="H3" s="586"/>
      <c r="I3" s="57" t="s">
        <v>13</v>
      </c>
      <c r="J3" s="594" t="s">
        <v>14</v>
      </c>
      <c r="K3" s="586"/>
      <c r="L3" s="586"/>
      <c r="M3" s="594" t="s">
        <v>15</v>
      </c>
      <c r="N3" s="586"/>
      <c r="O3" s="57" t="s">
        <v>16</v>
      </c>
      <c r="P3" s="594" t="s">
        <v>17</v>
      </c>
      <c r="Q3" s="586"/>
      <c r="R3" s="57" t="s">
        <v>18</v>
      </c>
      <c r="S3" s="595" t="s">
        <v>19</v>
      </c>
      <c r="T3" s="586"/>
      <c r="U3" s="589"/>
    </row>
    <row r="4" spans="1:25" x14ac:dyDescent="0.25">
      <c r="A4" s="585" t="s">
        <v>20</v>
      </c>
      <c r="B4" s="586"/>
      <c r="C4" s="586"/>
      <c r="D4" s="586"/>
      <c r="E4" s="586"/>
      <c r="F4" s="586"/>
      <c r="G4" s="586"/>
      <c r="H4" s="586"/>
      <c r="I4" s="58" t="s">
        <v>8</v>
      </c>
      <c r="J4" s="587" t="s">
        <v>8</v>
      </c>
      <c r="K4" s="586"/>
      <c r="L4" s="586"/>
      <c r="M4" s="587" t="s">
        <v>8</v>
      </c>
      <c r="N4" s="586"/>
      <c r="O4" s="58" t="s">
        <v>8</v>
      </c>
      <c r="P4" s="587" t="s">
        <v>8</v>
      </c>
      <c r="Q4" s="586"/>
      <c r="R4" s="58" t="s">
        <v>8</v>
      </c>
      <c r="S4" s="588" t="s">
        <v>8</v>
      </c>
      <c r="T4" s="586"/>
      <c r="U4" s="589"/>
    </row>
    <row r="5" spans="1:25" hidden="1" x14ac:dyDescent="0.25">
      <c r="A5" s="602" t="s">
        <v>21</v>
      </c>
      <c r="B5" s="597"/>
      <c r="C5" s="598"/>
      <c r="D5" s="602" t="s">
        <v>22</v>
      </c>
      <c r="E5" s="597"/>
      <c r="F5" s="597"/>
      <c r="G5" s="597"/>
      <c r="H5" s="598"/>
      <c r="I5" s="66"/>
      <c r="J5" s="596">
        <v>0</v>
      </c>
      <c r="K5" s="597"/>
      <c r="L5" s="598"/>
      <c r="M5" s="603">
        <v>0</v>
      </c>
      <c r="N5" s="604"/>
      <c r="O5" s="68">
        <v>0</v>
      </c>
      <c r="P5" s="596">
        <v>0</v>
      </c>
      <c r="Q5" s="598"/>
      <c r="R5" s="68">
        <v>0</v>
      </c>
      <c r="S5" s="596">
        <v>0</v>
      </c>
      <c r="T5" s="597"/>
      <c r="U5" s="598"/>
    </row>
    <row r="6" spans="1:25" x14ac:dyDescent="0.25">
      <c r="A6" s="571" t="s">
        <v>23</v>
      </c>
      <c r="B6" s="575"/>
      <c r="C6" s="576"/>
      <c r="D6" s="571" t="s">
        <v>24</v>
      </c>
      <c r="E6" s="575"/>
      <c r="F6" s="575"/>
      <c r="G6" s="575"/>
      <c r="H6" s="575"/>
      <c r="I6" s="83"/>
      <c r="J6" s="599">
        <f>'BudCom Expense worksheet'!H46</f>
        <v>174951</v>
      </c>
      <c r="K6" s="575"/>
      <c r="L6" s="576"/>
      <c r="M6" s="600">
        <f>'BudCom Expense worksheet'!G46</f>
        <v>213209.89</v>
      </c>
      <c r="N6" s="578"/>
      <c r="O6" s="52">
        <f>'BudCom Expense worksheet'!L46</f>
        <v>199498</v>
      </c>
      <c r="P6" s="601">
        <f>'BudCom Expense worksheet'!M46</f>
        <v>0</v>
      </c>
      <c r="Q6" s="576"/>
      <c r="R6" s="52">
        <f>'BudCom Expense worksheet'!N46</f>
        <v>197498</v>
      </c>
      <c r="S6" s="601">
        <f>'BudCom Expense worksheet'!P46</f>
        <v>2000</v>
      </c>
      <c r="T6" s="575"/>
      <c r="U6" s="576"/>
    </row>
    <row r="7" spans="1:25" x14ac:dyDescent="0.25">
      <c r="A7" s="571" t="s">
        <v>25</v>
      </c>
      <c r="B7" s="575"/>
      <c r="C7" s="576"/>
      <c r="D7" s="571" t="s">
        <v>26</v>
      </c>
      <c r="E7" s="575"/>
      <c r="F7" s="575"/>
      <c r="G7" s="575"/>
      <c r="H7" s="575"/>
      <c r="I7" s="83"/>
      <c r="J7" s="599">
        <f>'BudCom Expense worksheet'!H84</f>
        <v>121504</v>
      </c>
      <c r="K7" s="575"/>
      <c r="L7" s="576"/>
      <c r="M7" s="600">
        <f>'BudCom Expense worksheet'!G84</f>
        <v>125370.09999999998</v>
      </c>
      <c r="N7" s="578"/>
      <c r="O7" s="52">
        <f>'BudCom Expense worksheet'!L84</f>
        <v>122920</v>
      </c>
      <c r="P7" s="601">
        <f>'BudCom Expense worksheet'!M84</f>
        <v>0</v>
      </c>
      <c r="Q7" s="576"/>
      <c r="R7" s="52">
        <f>'BudCom Expense worksheet'!N84</f>
        <v>118068</v>
      </c>
      <c r="S7" s="601">
        <f>'BudCom Expense worksheet'!P84</f>
        <v>4852</v>
      </c>
      <c r="T7" s="575"/>
      <c r="U7" s="576"/>
    </row>
    <row r="8" spans="1:25" x14ac:dyDescent="0.25">
      <c r="A8" s="571" t="s">
        <v>27</v>
      </c>
      <c r="B8" s="575"/>
      <c r="C8" s="576"/>
      <c r="D8" s="571" t="s">
        <v>28</v>
      </c>
      <c r="E8" s="575"/>
      <c r="F8" s="575"/>
      <c r="G8" s="575"/>
      <c r="H8" s="575"/>
      <c r="I8" s="83"/>
      <c r="J8" s="599">
        <f>'BudCom Expense worksheet'!H138</f>
        <v>144239</v>
      </c>
      <c r="K8" s="575"/>
      <c r="L8" s="576"/>
      <c r="M8" s="600">
        <f>'BudCom Expense worksheet'!G138</f>
        <v>136000.59</v>
      </c>
      <c r="N8" s="578"/>
      <c r="O8" s="52">
        <f>'BudCom Expense worksheet'!L138</f>
        <v>167833</v>
      </c>
      <c r="P8" s="601">
        <f>'BudCom Expense worksheet'!M138</f>
        <v>3979</v>
      </c>
      <c r="Q8" s="576"/>
      <c r="R8" s="52">
        <f>'BudCom Expense worksheet'!N138</f>
        <v>167905</v>
      </c>
      <c r="S8" s="601">
        <f>'BudCom Expense worksheet'!P138</f>
        <v>-72</v>
      </c>
      <c r="T8" s="575"/>
      <c r="U8" s="576"/>
    </row>
    <row r="9" spans="1:25" x14ac:dyDescent="0.25">
      <c r="A9" s="571" t="s">
        <v>29</v>
      </c>
      <c r="B9" s="575"/>
      <c r="C9" s="576"/>
      <c r="D9" s="571" t="s">
        <v>30</v>
      </c>
      <c r="E9" s="575"/>
      <c r="F9" s="575"/>
      <c r="G9" s="575"/>
      <c r="H9" s="575"/>
      <c r="I9" s="83"/>
      <c r="J9" s="599">
        <f>'BudCom Expense worksheet'!H145</f>
        <v>24500</v>
      </c>
      <c r="K9" s="575"/>
      <c r="L9" s="576"/>
      <c r="M9" s="600">
        <f>'BudCom Expense worksheet'!G145</f>
        <v>24020</v>
      </c>
      <c r="N9" s="578"/>
      <c r="O9" s="52">
        <f>'BudCom Expense worksheet'!L145</f>
        <v>27000</v>
      </c>
      <c r="P9" s="601">
        <f>'BudCom Expense worksheet'!M145</f>
        <v>0</v>
      </c>
      <c r="Q9" s="576"/>
      <c r="R9" s="52">
        <f>'BudCom Expense worksheet'!N145</f>
        <v>27000</v>
      </c>
      <c r="S9" s="601">
        <f>'BudCom Expense worksheet'!P145</f>
        <v>0</v>
      </c>
      <c r="T9" s="575"/>
      <c r="U9" s="576"/>
    </row>
    <row r="10" spans="1:25" x14ac:dyDescent="0.25">
      <c r="A10" s="571" t="s">
        <v>31</v>
      </c>
      <c r="B10" s="575"/>
      <c r="C10" s="576"/>
      <c r="D10" s="571" t="s">
        <v>32</v>
      </c>
      <c r="E10" s="575"/>
      <c r="F10" s="575"/>
      <c r="G10" s="575"/>
      <c r="H10" s="575"/>
      <c r="I10" s="83"/>
      <c r="J10" s="599">
        <f>'BudCom Expense worksheet'!H155</f>
        <v>60000</v>
      </c>
      <c r="K10" s="575"/>
      <c r="L10" s="576"/>
      <c r="M10" s="600">
        <f>'BudCom Expense worksheet'!G155</f>
        <v>32974.03</v>
      </c>
      <c r="N10" s="578"/>
      <c r="O10" s="52">
        <f>'BudCom Expense worksheet'!L155</f>
        <v>60000</v>
      </c>
      <c r="P10" s="601">
        <f>'BudCom Expense worksheet'!M155</f>
        <v>0</v>
      </c>
      <c r="Q10" s="576"/>
      <c r="R10" s="52">
        <f>'BudCom Expense worksheet'!N155</f>
        <v>45500</v>
      </c>
      <c r="S10" s="601">
        <f>'BudCom Expense worksheet'!P155</f>
        <v>14500</v>
      </c>
      <c r="T10" s="575"/>
      <c r="U10" s="576"/>
    </row>
    <row r="11" spans="1:25" x14ac:dyDescent="0.25">
      <c r="A11" s="571" t="s">
        <v>33</v>
      </c>
      <c r="B11" s="575"/>
      <c r="C11" s="576"/>
      <c r="D11" s="571" t="s">
        <v>34</v>
      </c>
      <c r="E11" s="575"/>
      <c r="F11" s="575"/>
      <c r="G11" s="575"/>
      <c r="H11" s="575"/>
      <c r="I11" s="83"/>
      <c r="J11" s="599">
        <f>'BudCom Expense worksheet'!H170</f>
        <v>356226</v>
      </c>
      <c r="K11" s="575"/>
      <c r="L11" s="576"/>
      <c r="M11" s="600">
        <f>'BudCom Expense worksheet'!G170</f>
        <v>354409.98</v>
      </c>
      <c r="N11" s="578"/>
      <c r="O11" s="52">
        <f>'BudCom Expense worksheet'!L170</f>
        <v>316431</v>
      </c>
      <c r="P11" s="601">
        <f>'BudCom Expense worksheet'!M170</f>
        <v>0</v>
      </c>
      <c r="Q11" s="576"/>
      <c r="R11" s="52">
        <f>'BudCom Expense worksheet'!N170</f>
        <v>316431</v>
      </c>
      <c r="S11" s="601">
        <f>'BudCom Expense worksheet'!P170</f>
        <v>0</v>
      </c>
      <c r="T11" s="575"/>
      <c r="U11" s="576"/>
    </row>
    <row r="12" spans="1:25" x14ac:dyDescent="0.25">
      <c r="A12" s="571" t="s">
        <v>35</v>
      </c>
      <c r="B12" s="575"/>
      <c r="C12" s="576"/>
      <c r="D12" s="571" t="s">
        <v>36</v>
      </c>
      <c r="E12" s="575"/>
      <c r="F12" s="575"/>
      <c r="G12" s="575"/>
      <c r="H12" s="575"/>
      <c r="I12" s="83"/>
      <c r="J12" s="599">
        <f>'BudCom Expense worksheet'!H195</f>
        <v>4145</v>
      </c>
      <c r="K12" s="575"/>
      <c r="L12" s="576"/>
      <c r="M12" s="600">
        <f>'BudCom Expense worksheet'!G195</f>
        <v>2768.04</v>
      </c>
      <c r="N12" s="578"/>
      <c r="O12" s="52">
        <f>'BudCom Expense worksheet'!L195</f>
        <v>4545</v>
      </c>
      <c r="P12" s="601">
        <f>'BudCom Expense worksheet'!M195</f>
        <v>0</v>
      </c>
      <c r="Q12" s="576"/>
      <c r="R12" s="52">
        <f>'BudCom Expense worksheet'!N195</f>
        <v>4545</v>
      </c>
      <c r="S12" s="601">
        <f>'BudCom Expense worksheet'!P195</f>
        <v>0</v>
      </c>
      <c r="T12" s="575"/>
      <c r="U12" s="576"/>
      <c r="Y12" s="75"/>
    </row>
    <row r="13" spans="1:25" x14ac:dyDescent="0.25">
      <c r="A13" s="571" t="s">
        <v>37</v>
      </c>
      <c r="B13" s="575"/>
      <c r="C13" s="576"/>
      <c r="D13" s="571" t="s">
        <v>38</v>
      </c>
      <c r="E13" s="575"/>
      <c r="F13" s="575"/>
      <c r="G13" s="575"/>
      <c r="H13" s="575"/>
      <c r="I13" s="83"/>
      <c r="J13" s="599">
        <f>'BudCom Expense worksheet'!H222</f>
        <v>93365</v>
      </c>
      <c r="K13" s="575"/>
      <c r="L13" s="576"/>
      <c r="M13" s="600">
        <f>'BudCom Expense worksheet'!G222</f>
        <v>82194.789999999994</v>
      </c>
      <c r="N13" s="578"/>
      <c r="O13" s="52">
        <f>'BudCom Expense worksheet'!L222</f>
        <v>101205</v>
      </c>
      <c r="P13" s="601">
        <f>'BudCom Expense worksheet'!M222</f>
        <v>-3000</v>
      </c>
      <c r="Q13" s="576"/>
      <c r="R13" s="52">
        <f>'BudCom Expense worksheet'!N222</f>
        <v>97550</v>
      </c>
      <c r="S13" s="601">
        <f>'BudCom Expense worksheet'!P222</f>
        <v>3655</v>
      </c>
      <c r="T13" s="575"/>
      <c r="U13" s="576"/>
    </row>
    <row r="14" spans="1:25" x14ac:dyDescent="0.25">
      <c r="A14" s="571" t="s">
        <v>39</v>
      </c>
      <c r="B14" s="575"/>
      <c r="C14" s="576"/>
      <c r="D14" s="571" t="s">
        <v>40</v>
      </c>
      <c r="E14" s="575"/>
      <c r="F14" s="575"/>
      <c r="G14" s="575"/>
      <c r="H14" s="575"/>
      <c r="I14" s="83"/>
      <c r="J14" s="599">
        <f>'BudCom Expense worksheet'!H232</f>
        <v>23450</v>
      </c>
      <c r="K14" s="575"/>
      <c r="L14" s="576"/>
      <c r="M14" s="600">
        <f>'BudCom Expense worksheet'!G232</f>
        <v>12000</v>
      </c>
      <c r="N14" s="578"/>
      <c r="O14" s="52">
        <f>'BudCom Expense worksheet'!L232</f>
        <v>23450</v>
      </c>
      <c r="P14" s="601">
        <f>'BudCom Expense worksheet'!M232</f>
        <v>0</v>
      </c>
      <c r="Q14" s="576"/>
      <c r="R14" s="52">
        <f>'BudCom Expense worksheet'!N232</f>
        <v>23450</v>
      </c>
      <c r="S14" s="601">
        <f>'BudCom Expense worksheet'!P232</f>
        <v>0</v>
      </c>
      <c r="T14" s="575"/>
      <c r="U14" s="576"/>
    </row>
    <row r="15" spans="1:25" x14ac:dyDescent="0.25">
      <c r="A15" s="571" t="s">
        <v>41</v>
      </c>
      <c r="B15" s="575"/>
      <c r="C15" s="576"/>
      <c r="D15" s="571" t="s">
        <v>42</v>
      </c>
      <c r="E15" s="575"/>
      <c r="F15" s="575"/>
      <c r="G15" s="575"/>
      <c r="H15" s="575"/>
      <c r="I15" s="83"/>
      <c r="J15" s="599">
        <f>'BudCom Expense worksheet'!H238</f>
        <v>35115</v>
      </c>
      <c r="K15" s="575"/>
      <c r="L15" s="576"/>
      <c r="M15" s="600">
        <f>'BudCom Expense worksheet'!G238</f>
        <v>40768</v>
      </c>
      <c r="N15" s="578"/>
      <c r="O15" s="52">
        <f>'BudCom Expense worksheet'!L238</f>
        <v>49776</v>
      </c>
      <c r="P15" s="601">
        <f>'BudCom Expense worksheet'!M238</f>
        <v>0</v>
      </c>
      <c r="Q15" s="576"/>
      <c r="R15" s="52">
        <f>'BudCom Expense worksheet'!N238</f>
        <v>49776</v>
      </c>
      <c r="S15" s="601">
        <f>'BudCom Expense worksheet'!P238</f>
        <v>0</v>
      </c>
      <c r="T15" s="575"/>
      <c r="U15" s="576"/>
    </row>
    <row r="16" spans="1:25" x14ac:dyDescent="0.25">
      <c r="A16" s="571" t="s">
        <v>43</v>
      </c>
      <c r="B16" s="575"/>
      <c r="C16" s="576"/>
      <c r="D16" s="571" t="s">
        <v>44</v>
      </c>
      <c r="E16" s="575"/>
      <c r="F16" s="575"/>
      <c r="G16" s="575"/>
      <c r="H16" s="575"/>
      <c r="I16" s="83"/>
      <c r="J16" s="599">
        <f>'BudCom Expense worksheet'!H244</f>
        <v>3833</v>
      </c>
      <c r="K16" s="575"/>
      <c r="L16" s="576"/>
      <c r="M16" s="600">
        <f>'BudCom Expense worksheet'!G244</f>
        <v>7706</v>
      </c>
      <c r="N16" s="578"/>
      <c r="O16" s="52">
        <f>'BudCom Expense worksheet'!L244</f>
        <v>3833</v>
      </c>
      <c r="P16" s="601">
        <f>'BudCom Expense worksheet'!M244</f>
        <v>0</v>
      </c>
      <c r="Q16" s="576"/>
      <c r="R16" s="52">
        <f>'BudCom Expense worksheet'!N244</f>
        <v>3833</v>
      </c>
      <c r="S16" s="601">
        <f>'BudCom Expense worksheet'!P244</f>
        <v>0</v>
      </c>
      <c r="T16" s="575"/>
      <c r="U16" s="576"/>
    </row>
    <row r="17" spans="1:23" x14ac:dyDescent="0.25">
      <c r="A17" s="571" t="s">
        <v>45</v>
      </c>
      <c r="B17" s="575"/>
      <c r="C17" s="576"/>
      <c r="D17" s="571" t="s">
        <v>46</v>
      </c>
      <c r="E17" s="575"/>
      <c r="F17" s="575"/>
      <c r="G17" s="575"/>
      <c r="H17" s="575"/>
      <c r="I17" s="83"/>
      <c r="J17" s="599">
        <f>'BudCom Expense worksheet'!H258</f>
        <v>2150</v>
      </c>
      <c r="K17" s="575"/>
      <c r="L17" s="576"/>
      <c r="M17" s="600">
        <f>'BudCom Expense worksheet'!G258</f>
        <v>1072.19</v>
      </c>
      <c r="N17" s="578"/>
      <c r="O17" s="52">
        <f>'BudCom Expense worksheet'!L258</f>
        <v>2223</v>
      </c>
      <c r="P17" s="601">
        <f>'BudCom Expense worksheet'!M258</f>
        <v>0</v>
      </c>
      <c r="Q17" s="576"/>
      <c r="R17" s="52">
        <f>'BudCom Expense worksheet'!N258</f>
        <v>2000</v>
      </c>
      <c r="S17" s="601">
        <f>'BudCom Expense worksheet'!P258</f>
        <v>223</v>
      </c>
      <c r="T17" s="575"/>
      <c r="U17" s="576"/>
    </row>
    <row r="18" spans="1:23" x14ac:dyDescent="0.25">
      <c r="A18" s="585" t="s">
        <v>47</v>
      </c>
      <c r="B18" s="586"/>
      <c r="C18" s="586"/>
      <c r="D18" s="586"/>
      <c r="E18" s="586"/>
      <c r="F18" s="586"/>
      <c r="G18" s="586"/>
      <c r="H18" s="586"/>
      <c r="I18" s="84"/>
      <c r="J18" s="58"/>
      <c r="K18" s="58"/>
      <c r="L18" s="58"/>
      <c r="M18" s="605"/>
      <c r="N18" s="606"/>
      <c r="O18" s="56"/>
      <c r="P18" s="607"/>
      <c r="Q18" s="608"/>
      <c r="R18" s="56"/>
      <c r="S18" s="607"/>
      <c r="T18" s="609"/>
      <c r="U18" s="608"/>
      <c r="V18" s="59"/>
      <c r="W18" s="59"/>
    </row>
    <row r="19" spans="1:23" x14ac:dyDescent="0.25">
      <c r="A19" s="571" t="s">
        <v>48</v>
      </c>
      <c r="B19" s="572"/>
      <c r="C19" s="573"/>
      <c r="D19" s="571" t="s">
        <v>49</v>
      </c>
      <c r="E19" s="572"/>
      <c r="F19" s="572"/>
      <c r="G19" s="572"/>
      <c r="H19" s="572"/>
      <c r="I19" s="83"/>
      <c r="J19" s="599">
        <f>'BudCom Expense worksheet'!H325</f>
        <v>534425</v>
      </c>
      <c r="K19" s="575"/>
      <c r="L19" s="576"/>
      <c r="M19" s="600">
        <f>'BudCom Expense worksheet'!G325</f>
        <v>488993.9200000001</v>
      </c>
      <c r="N19" s="578"/>
      <c r="O19" s="52">
        <f>'BudCom Expense worksheet'!L325</f>
        <v>725268</v>
      </c>
      <c r="P19" s="601">
        <f>'BudCom Expense worksheet'!M325</f>
        <v>19301</v>
      </c>
      <c r="Q19" s="576"/>
      <c r="R19" s="52">
        <f>'BudCom Expense worksheet'!N325</f>
        <v>712992</v>
      </c>
      <c r="S19" s="601">
        <f>'BudCom Expense worksheet'!P325</f>
        <v>12276</v>
      </c>
      <c r="T19" s="575"/>
      <c r="U19" s="576"/>
    </row>
    <row r="20" spans="1:23" hidden="1" x14ac:dyDescent="0.25">
      <c r="A20" s="571" t="s">
        <v>50</v>
      </c>
      <c r="B20" s="572"/>
      <c r="C20" s="573"/>
      <c r="D20" s="571" t="s">
        <v>51</v>
      </c>
      <c r="E20" s="572"/>
      <c r="F20" s="572"/>
      <c r="G20" s="572"/>
      <c r="H20" s="572"/>
      <c r="I20" s="83"/>
      <c r="J20" s="599">
        <f>'BudCom Expense worksheet'!H331</f>
        <v>0</v>
      </c>
      <c r="K20" s="575"/>
      <c r="L20" s="576"/>
      <c r="M20" s="600">
        <f>'BudCom Expense worksheet'!G331</f>
        <v>0</v>
      </c>
      <c r="N20" s="578"/>
      <c r="O20" s="52">
        <f>'BudCom Expense worksheet'!L331</f>
        <v>0</v>
      </c>
      <c r="P20" s="601">
        <f>'BudCom Expense worksheet'!M331</f>
        <v>0</v>
      </c>
      <c r="Q20" s="576"/>
      <c r="R20" s="52">
        <f>'BudCom Expense worksheet'!N331</f>
        <v>0</v>
      </c>
      <c r="S20" s="601">
        <f>'BudCom Expense worksheet'!P331</f>
        <v>0</v>
      </c>
      <c r="T20" s="575"/>
      <c r="U20" s="576"/>
    </row>
    <row r="21" spans="1:23" x14ac:dyDescent="0.25">
      <c r="A21" s="571" t="s">
        <v>52</v>
      </c>
      <c r="B21" s="572"/>
      <c r="C21" s="573"/>
      <c r="D21" s="571" t="s">
        <v>53</v>
      </c>
      <c r="E21" s="572"/>
      <c r="F21" s="572"/>
      <c r="G21" s="572"/>
      <c r="H21" s="572"/>
      <c r="I21" s="83"/>
      <c r="J21" s="599">
        <f>'BudCom Expense worksheet'!H374</f>
        <v>396179</v>
      </c>
      <c r="K21" s="575"/>
      <c r="L21" s="576"/>
      <c r="M21" s="600">
        <f>'BudCom Expense worksheet'!G374</f>
        <v>383896.80000000005</v>
      </c>
      <c r="N21" s="578"/>
      <c r="O21" s="52">
        <f>'BudCom Expense worksheet'!L374</f>
        <v>447206</v>
      </c>
      <c r="P21" s="601">
        <f>'BudCom Expense worksheet'!M374</f>
        <v>0</v>
      </c>
      <c r="Q21" s="576"/>
      <c r="R21" s="52">
        <f>'BudCom Expense worksheet'!N374</f>
        <v>407377</v>
      </c>
      <c r="S21" s="601">
        <f>'BudCom Expense worksheet'!P374</f>
        <v>39829</v>
      </c>
      <c r="T21" s="575"/>
      <c r="U21" s="576"/>
    </row>
    <row r="22" spans="1:23" x14ac:dyDescent="0.25">
      <c r="A22" s="571" t="s">
        <v>54</v>
      </c>
      <c r="B22" s="572"/>
      <c r="C22" s="573"/>
      <c r="D22" s="571" t="s">
        <v>55</v>
      </c>
      <c r="E22" s="572"/>
      <c r="F22" s="572"/>
      <c r="G22" s="572"/>
      <c r="H22" s="572"/>
      <c r="I22" s="83"/>
      <c r="J22" s="599">
        <f>'BudCom Expense worksheet'!H397</f>
        <v>3039</v>
      </c>
      <c r="K22" s="575"/>
      <c r="L22" s="576"/>
      <c r="M22" s="600">
        <f>'BudCom Expense worksheet'!G397</f>
        <v>2773.32</v>
      </c>
      <c r="N22" s="578"/>
      <c r="O22" s="52">
        <f>'BudCom Expense worksheet'!L397</f>
        <v>2692</v>
      </c>
      <c r="P22" s="601">
        <f>'BudCom Expense worksheet'!M397</f>
        <v>0</v>
      </c>
      <c r="Q22" s="576"/>
      <c r="R22" s="52">
        <f>'BudCom Expense worksheet'!N397</f>
        <v>2692</v>
      </c>
      <c r="S22" s="601">
        <f>'BudCom Expense worksheet'!P397</f>
        <v>0</v>
      </c>
      <c r="T22" s="575"/>
      <c r="U22" s="576"/>
    </row>
    <row r="23" spans="1:23" x14ac:dyDescent="0.25">
      <c r="A23" s="571" t="s">
        <v>56</v>
      </c>
      <c r="B23" s="572"/>
      <c r="C23" s="573"/>
      <c r="D23" s="571" t="s">
        <v>57</v>
      </c>
      <c r="E23" s="572"/>
      <c r="F23" s="572"/>
      <c r="G23" s="572"/>
      <c r="H23" s="572"/>
      <c r="I23" s="83"/>
      <c r="J23" s="599">
        <f>'BudCom Expense worksheet'!H413</f>
        <v>8076</v>
      </c>
      <c r="K23" s="575"/>
      <c r="L23" s="576"/>
      <c r="M23" s="600">
        <f>'BudCom Expense worksheet'!G413</f>
        <v>7153.45</v>
      </c>
      <c r="N23" s="578"/>
      <c r="O23" s="52">
        <f>'BudCom Expense worksheet'!L413</f>
        <v>8076</v>
      </c>
      <c r="P23" s="601">
        <f>'BudCom Expense worksheet'!M413</f>
        <v>0</v>
      </c>
      <c r="Q23" s="576"/>
      <c r="R23" s="52">
        <f>'BudCom Expense worksheet'!N413</f>
        <v>8076</v>
      </c>
      <c r="S23" s="601">
        <f>'BudCom Expense worksheet'!P413</f>
        <v>0</v>
      </c>
      <c r="T23" s="575"/>
      <c r="U23" s="576"/>
    </row>
    <row r="24" spans="1:23" hidden="1" x14ac:dyDescent="0.25">
      <c r="A24" s="602" t="s">
        <v>58</v>
      </c>
      <c r="B24" s="611"/>
      <c r="C24" s="612"/>
      <c r="D24" s="602" t="s">
        <v>59</v>
      </c>
      <c r="E24" s="611"/>
      <c r="F24" s="611"/>
      <c r="G24" s="611"/>
      <c r="H24" s="611"/>
      <c r="I24" s="66"/>
      <c r="J24" s="613">
        <v>0</v>
      </c>
      <c r="K24" s="597"/>
      <c r="L24" s="598"/>
      <c r="M24" s="603">
        <v>0</v>
      </c>
      <c r="N24" s="604"/>
      <c r="O24" s="68">
        <v>0</v>
      </c>
      <c r="P24" s="596">
        <v>0</v>
      </c>
      <c r="Q24" s="598"/>
      <c r="R24" s="68">
        <v>0</v>
      </c>
      <c r="S24" s="596">
        <v>0</v>
      </c>
      <c r="T24" s="597"/>
      <c r="U24" s="598"/>
    </row>
    <row r="25" spans="1:23" hidden="1" x14ac:dyDescent="0.25">
      <c r="A25" s="585" t="s">
        <v>60</v>
      </c>
      <c r="B25" s="586"/>
      <c r="C25" s="586"/>
      <c r="D25" s="586"/>
      <c r="E25" s="586"/>
      <c r="F25" s="586"/>
      <c r="G25" s="586"/>
      <c r="H25" s="586"/>
      <c r="I25" s="84"/>
      <c r="J25" s="610"/>
      <c r="K25" s="609"/>
      <c r="L25" s="608"/>
      <c r="M25" s="605"/>
      <c r="N25" s="606"/>
      <c r="O25" s="56"/>
      <c r="P25" s="607"/>
      <c r="Q25" s="608"/>
      <c r="R25" s="56"/>
      <c r="S25" s="607"/>
      <c r="T25" s="609"/>
      <c r="U25" s="608"/>
    </row>
    <row r="26" spans="1:23" hidden="1" x14ac:dyDescent="0.25">
      <c r="A26" s="602" t="s">
        <v>61</v>
      </c>
      <c r="B26" s="611"/>
      <c r="C26" s="612"/>
      <c r="D26" s="602" t="s">
        <v>62</v>
      </c>
      <c r="E26" s="611"/>
      <c r="F26" s="611"/>
      <c r="G26" s="611"/>
      <c r="H26" s="611"/>
      <c r="I26" s="66"/>
      <c r="J26" s="613">
        <v>0</v>
      </c>
      <c r="K26" s="597"/>
      <c r="L26" s="598"/>
      <c r="M26" s="603">
        <v>0</v>
      </c>
      <c r="N26" s="604"/>
      <c r="O26" s="68">
        <v>0</v>
      </c>
      <c r="P26" s="596">
        <v>0</v>
      </c>
      <c r="Q26" s="598"/>
      <c r="R26" s="68">
        <v>0</v>
      </c>
      <c r="S26" s="596">
        <v>0</v>
      </c>
      <c r="T26" s="597"/>
      <c r="U26" s="598"/>
    </row>
    <row r="27" spans="1:23" x14ac:dyDescent="0.25">
      <c r="A27" s="585" t="s">
        <v>63</v>
      </c>
      <c r="B27" s="586"/>
      <c r="C27" s="586"/>
      <c r="D27" s="586"/>
      <c r="E27" s="586"/>
      <c r="F27" s="586"/>
      <c r="G27" s="586"/>
      <c r="H27" s="586"/>
      <c r="I27" s="84"/>
      <c r="J27" s="610"/>
      <c r="K27" s="609"/>
      <c r="L27" s="608"/>
      <c r="M27" s="605"/>
      <c r="N27" s="606"/>
      <c r="O27" s="56"/>
      <c r="P27" s="607"/>
      <c r="Q27" s="608"/>
      <c r="R27" s="56"/>
      <c r="S27" s="607"/>
      <c r="T27" s="609"/>
      <c r="U27" s="608"/>
    </row>
    <row r="28" spans="1:23" hidden="1" x14ac:dyDescent="0.25">
      <c r="A28" s="571" t="s">
        <v>64</v>
      </c>
      <c r="B28" s="572"/>
      <c r="C28" s="573"/>
      <c r="D28" s="571" t="s">
        <v>65</v>
      </c>
      <c r="E28" s="572"/>
      <c r="F28" s="572"/>
      <c r="G28" s="572"/>
      <c r="H28" s="572"/>
      <c r="I28" s="83"/>
      <c r="J28" s="599">
        <f>'BudCom Expense worksheet'!H421</f>
        <v>0</v>
      </c>
      <c r="K28" s="575"/>
      <c r="L28" s="576"/>
      <c r="M28" s="600">
        <f>'BudCom Expense worksheet'!G421</f>
        <v>0</v>
      </c>
      <c r="N28" s="578"/>
      <c r="O28" s="52">
        <f>'BudCom Expense worksheet'!L421</f>
        <v>0</v>
      </c>
      <c r="P28" s="601">
        <f>'BudCom Expense worksheet'!M421</f>
        <v>0</v>
      </c>
      <c r="Q28" s="576"/>
      <c r="R28" s="52">
        <f>'BudCom Expense worksheet'!N421</f>
        <v>0</v>
      </c>
      <c r="S28" s="601">
        <f>'BudCom Expense worksheet'!P421</f>
        <v>0</v>
      </c>
      <c r="T28" s="575"/>
      <c r="U28" s="576"/>
    </row>
    <row r="29" spans="1:23" x14ac:dyDescent="0.25">
      <c r="A29" s="571" t="s">
        <v>66</v>
      </c>
      <c r="B29" s="572"/>
      <c r="C29" s="573"/>
      <c r="D29" s="571" t="s">
        <v>63</v>
      </c>
      <c r="E29" s="572"/>
      <c r="F29" s="572"/>
      <c r="G29" s="572"/>
      <c r="H29" s="572"/>
      <c r="I29" s="83"/>
      <c r="J29" s="599">
        <f>'BudCom Expense worksheet'!H478</f>
        <v>690098</v>
      </c>
      <c r="K29" s="575"/>
      <c r="L29" s="576"/>
      <c r="M29" s="600">
        <f>'BudCom Expense worksheet'!G478</f>
        <v>559114.74</v>
      </c>
      <c r="N29" s="578"/>
      <c r="O29" s="52">
        <f>'BudCom Expense worksheet'!L478</f>
        <v>701224</v>
      </c>
      <c r="P29" s="601">
        <f>'BudCom Expense worksheet'!M478</f>
        <v>-25685</v>
      </c>
      <c r="Q29" s="576"/>
      <c r="R29" s="52">
        <f>'BudCom Expense worksheet'!N478</f>
        <v>698724</v>
      </c>
      <c r="S29" s="601">
        <f>'BudCom Expense worksheet'!P478</f>
        <v>2500</v>
      </c>
      <c r="T29" s="575"/>
      <c r="U29" s="576"/>
    </row>
    <row r="30" spans="1:23" hidden="1" x14ac:dyDescent="0.25">
      <c r="A30" s="602" t="s">
        <v>67</v>
      </c>
      <c r="B30" s="611"/>
      <c r="C30" s="612"/>
      <c r="D30" s="602" t="s">
        <v>68</v>
      </c>
      <c r="E30" s="611"/>
      <c r="F30" s="611"/>
      <c r="G30" s="611"/>
      <c r="H30" s="611"/>
      <c r="I30" s="66"/>
      <c r="J30" s="613">
        <v>0</v>
      </c>
      <c r="K30" s="597"/>
      <c r="L30" s="598"/>
      <c r="M30" s="603">
        <v>0</v>
      </c>
      <c r="N30" s="604"/>
      <c r="O30" s="68">
        <v>0</v>
      </c>
      <c r="P30" s="596">
        <v>0</v>
      </c>
      <c r="Q30" s="598"/>
      <c r="R30" s="68">
        <v>0</v>
      </c>
      <c r="S30" s="596">
        <v>0</v>
      </c>
      <c r="T30" s="597"/>
      <c r="U30" s="598"/>
    </row>
    <row r="31" spans="1:23" x14ac:dyDescent="0.25">
      <c r="A31" s="571" t="s">
        <v>69</v>
      </c>
      <c r="B31" s="572"/>
      <c r="C31" s="573"/>
      <c r="D31" s="571" t="s">
        <v>70</v>
      </c>
      <c r="E31" s="572"/>
      <c r="F31" s="572"/>
      <c r="G31" s="572"/>
      <c r="H31" s="572"/>
      <c r="I31" s="83"/>
      <c r="J31" s="599">
        <f>'BudCom Expense worksheet'!H485</f>
        <v>8500</v>
      </c>
      <c r="K31" s="575"/>
      <c r="L31" s="576"/>
      <c r="M31" s="600">
        <f>'BudCom Expense worksheet'!G485</f>
        <v>9880.01</v>
      </c>
      <c r="N31" s="578"/>
      <c r="O31" s="52">
        <f>'BudCom Expense worksheet'!L485</f>
        <v>10000</v>
      </c>
      <c r="P31" s="601">
        <f>'BudCom Expense worksheet'!M485</f>
        <v>0</v>
      </c>
      <c r="Q31" s="576"/>
      <c r="R31" s="52">
        <f>'BudCom Expense worksheet'!N485</f>
        <v>10000</v>
      </c>
      <c r="S31" s="601">
        <f>'BudCom Expense worksheet'!P485</f>
        <v>0</v>
      </c>
      <c r="T31" s="575"/>
      <c r="U31" s="576"/>
    </row>
    <row r="32" spans="1:23" x14ac:dyDescent="0.25">
      <c r="A32" s="571" t="s">
        <v>71</v>
      </c>
      <c r="B32" s="572"/>
      <c r="C32" s="573"/>
      <c r="D32" s="571" t="s">
        <v>72</v>
      </c>
      <c r="E32" s="572"/>
      <c r="F32" s="572"/>
      <c r="G32" s="572"/>
      <c r="H32" s="572"/>
      <c r="I32" s="83"/>
      <c r="J32" s="599">
        <f>'BudCom Expense worksheet'!H491</f>
        <v>134</v>
      </c>
      <c r="K32" s="575"/>
      <c r="L32" s="576"/>
      <c r="M32" s="600">
        <f>'BudCom Expense worksheet'!G491</f>
        <v>0</v>
      </c>
      <c r="N32" s="578"/>
      <c r="O32" s="52">
        <f>'BudCom Expense worksheet'!L491</f>
        <v>134</v>
      </c>
      <c r="P32" s="601">
        <f>'BudCom Expense worksheet'!M491</f>
        <v>0</v>
      </c>
      <c r="Q32" s="576"/>
      <c r="R32" s="52">
        <f>'BudCom Expense worksheet'!N491</f>
        <v>134</v>
      </c>
      <c r="S32" s="601">
        <f>'BudCom Expense worksheet'!P491</f>
        <v>0</v>
      </c>
      <c r="T32" s="575"/>
      <c r="U32" s="576"/>
    </row>
    <row r="33" spans="1:21" x14ac:dyDescent="0.25">
      <c r="A33" s="585" t="s">
        <v>73</v>
      </c>
      <c r="B33" s="586"/>
      <c r="C33" s="586"/>
      <c r="D33" s="586"/>
      <c r="E33" s="586"/>
      <c r="F33" s="586"/>
      <c r="G33" s="586"/>
      <c r="H33" s="586"/>
      <c r="I33" s="84"/>
      <c r="J33" s="610"/>
      <c r="K33" s="609"/>
      <c r="L33" s="608"/>
      <c r="M33" s="605"/>
      <c r="N33" s="606"/>
      <c r="O33" s="56"/>
      <c r="P33" s="607"/>
      <c r="Q33" s="608"/>
      <c r="R33" s="56"/>
      <c r="S33" s="607"/>
      <c r="T33" s="609"/>
      <c r="U33" s="608"/>
    </row>
    <row r="34" spans="1:21" hidden="1" x14ac:dyDescent="0.25">
      <c r="A34" s="602" t="s">
        <v>74</v>
      </c>
      <c r="B34" s="611"/>
      <c r="C34" s="612"/>
      <c r="D34" s="602" t="s">
        <v>65</v>
      </c>
      <c r="E34" s="611"/>
      <c r="F34" s="611"/>
      <c r="G34" s="611"/>
      <c r="H34" s="611"/>
      <c r="I34" s="66"/>
      <c r="J34" s="615">
        <v>0</v>
      </c>
      <c r="K34" s="597"/>
      <c r="L34" s="598"/>
      <c r="M34" s="616">
        <v>0</v>
      </c>
      <c r="N34" s="604"/>
      <c r="O34" s="67">
        <v>0</v>
      </c>
      <c r="P34" s="614">
        <v>0</v>
      </c>
      <c r="Q34" s="598"/>
      <c r="R34" s="67">
        <v>0</v>
      </c>
      <c r="S34" s="614">
        <v>0</v>
      </c>
      <c r="T34" s="597"/>
      <c r="U34" s="598"/>
    </row>
    <row r="35" spans="1:21" hidden="1" x14ac:dyDescent="0.25">
      <c r="A35" s="602" t="s">
        <v>75</v>
      </c>
      <c r="B35" s="611"/>
      <c r="C35" s="612"/>
      <c r="D35" s="602" t="s">
        <v>76</v>
      </c>
      <c r="E35" s="611"/>
      <c r="F35" s="611"/>
      <c r="G35" s="611"/>
      <c r="H35" s="611"/>
      <c r="I35" s="66"/>
      <c r="J35" s="615">
        <v>0</v>
      </c>
      <c r="K35" s="597"/>
      <c r="L35" s="598"/>
      <c r="M35" s="616">
        <v>0</v>
      </c>
      <c r="N35" s="604"/>
      <c r="O35" s="67">
        <v>0</v>
      </c>
      <c r="P35" s="614">
        <v>0</v>
      </c>
      <c r="Q35" s="598"/>
      <c r="R35" s="67">
        <v>0</v>
      </c>
      <c r="S35" s="614">
        <v>0</v>
      </c>
      <c r="T35" s="597"/>
      <c r="U35" s="598"/>
    </row>
    <row r="36" spans="1:21" x14ac:dyDescent="0.25">
      <c r="A36" s="571" t="s">
        <v>77</v>
      </c>
      <c r="B36" s="572"/>
      <c r="C36" s="573"/>
      <c r="D36" s="571" t="s">
        <v>78</v>
      </c>
      <c r="E36" s="572"/>
      <c r="F36" s="572"/>
      <c r="G36" s="572"/>
      <c r="H36" s="572"/>
      <c r="I36" s="83"/>
      <c r="J36" s="579">
        <f>'BudCom Expense worksheet'!H510</f>
        <v>435000</v>
      </c>
      <c r="K36" s="575"/>
      <c r="L36" s="576"/>
      <c r="M36" s="577">
        <f>'BudCom Expense worksheet'!G510</f>
        <v>405565.15</v>
      </c>
      <c r="N36" s="578"/>
      <c r="O36" s="65">
        <f>'BudCom Expense worksheet'!L510</f>
        <v>474903</v>
      </c>
      <c r="P36" s="574">
        <f>'BudCom Expense worksheet'!M510</f>
        <v>-0.76000000000931323</v>
      </c>
      <c r="Q36" s="576"/>
      <c r="R36" s="65">
        <f>'BudCom Expense worksheet'!N510</f>
        <v>474903</v>
      </c>
      <c r="S36" s="574">
        <f>'BudCom Expense worksheet'!P510</f>
        <v>0</v>
      </c>
      <c r="T36" s="575"/>
      <c r="U36" s="576"/>
    </row>
    <row r="37" spans="1:21" hidden="1" x14ac:dyDescent="0.25">
      <c r="A37" s="602" t="s">
        <v>79</v>
      </c>
      <c r="B37" s="611"/>
      <c r="C37" s="612"/>
      <c r="D37" s="602" t="s">
        <v>80</v>
      </c>
      <c r="E37" s="611"/>
      <c r="F37" s="611"/>
      <c r="G37" s="611"/>
      <c r="H37" s="611"/>
      <c r="I37" s="66"/>
      <c r="J37" s="615">
        <v>0</v>
      </c>
      <c r="K37" s="597"/>
      <c r="L37" s="598"/>
      <c r="M37" s="616">
        <v>0</v>
      </c>
      <c r="N37" s="604"/>
      <c r="O37" s="67">
        <v>0</v>
      </c>
      <c r="P37" s="614">
        <v>0</v>
      </c>
      <c r="Q37" s="598"/>
      <c r="R37" s="67">
        <v>0</v>
      </c>
      <c r="S37" s="614">
        <v>0</v>
      </c>
      <c r="T37" s="597"/>
      <c r="U37" s="598"/>
    </row>
    <row r="38" spans="1:21" hidden="1" x14ac:dyDescent="0.25">
      <c r="A38" s="602" t="s">
        <v>81</v>
      </c>
      <c r="B38" s="611"/>
      <c r="C38" s="612"/>
      <c r="D38" s="602" t="s">
        <v>82</v>
      </c>
      <c r="E38" s="611"/>
      <c r="F38" s="611"/>
      <c r="G38" s="611"/>
      <c r="H38" s="611"/>
      <c r="I38" s="66"/>
      <c r="J38" s="615">
        <v>0</v>
      </c>
      <c r="K38" s="597"/>
      <c r="L38" s="598"/>
      <c r="M38" s="616">
        <v>0</v>
      </c>
      <c r="N38" s="604"/>
      <c r="O38" s="67">
        <v>0</v>
      </c>
      <c r="P38" s="614">
        <v>0</v>
      </c>
      <c r="Q38" s="598"/>
      <c r="R38" s="67">
        <v>0</v>
      </c>
      <c r="S38" s="614">
        <v>0</v>
      </c>
      <c r="T38" s="597"/>
      <c r="U38" s="598"/>
    </row>
    <row r="39" spans="1:21" hidden="1" x14ac:dyDescent="0.25">
      <c r="A39" s="585" t="s">
        <v>83</v>
      </c>
      <c r="B39" s="586"/>
      <c r="C39" s="586"/>
      <c r="D39" s="586"/>
      <c r="E39" s="586"/>
      <c r="F39" s="586"/>
      <c r="G39" s="586"/>
      <c r="H39" s="586"/>
      <c r="I39" s="84"/>
      <c r="J39" s="610"/>
      <c r="K39" s="609"/>
      <c r="L39" s="608"/>
      <c r="M39" s="605"/>
      <c r="N39" s="606"/>
      <c r="O39" s="56"/>
      <c r="P39" s="607"/>
      <c r="Q39" s="608"/>
      <c r="R39" s="56"/>
      <c r="S39" s="607"/>
      <c r="T39" s="609"/>
      <c r="U39" s="608"/>
    </row>
    <row r="40" spans="1:21" hidden="1" x14ac:dyDescent="0.25">
      <c r="A40" s="602" t="s">
        <v>84</v>
      </c>
      <c r="B40" s="611"/>
      <c r="C40" s="612"/>
      <c r="D40" s="602" t="s">
        <v>65</v>
      </c>
      <c r="E40" s="611"/>
      <c r="F40" s="611"/>
      <c r="G40" s="611"/>
      <c r="H40" s="611"/>
      <c r="I40" s="66"/>
      <c r="J40" s="615">
        <v>0</v>
      </c>
      <c r="K40" s="597"/>
      <c r="L40" s="598"/>
      <c r="M40" s="616">
        <v>0</v>
      </c>
      <c r="N40" s="604"/>
      <c r="O40" s="72">
        <v>0</v>
      </c>
      <c r="P40" s="614">
        <v>0</v>
      </c>
      <c r="Q40" s="598"/>
      <c r="R40" s="72">
        <v>0</v>
      </c>
      <c r="S40" s="614">
        <v>0</v>
      </c>
      <c r="T40" s="597"/>
      <c r="U40" s="598"/>
    </row>
    <row r="41" spans="1:21" hidden="1" x14ac:dyDescent="0.25">
      <c r="A41" s="602" t="s">
        <v>85</v>
      </c>
      <c r="B41" s="611"/>
      <c r="C41" s="612"/>
      <c r="D41" s="602" t="s">
        <v>86</v>
      </c>
      <c r="E41" s="611"/>
      <c r="F41" s="611"/>
      <c r="G41" s="611"/>
      <c r="H41" s="611"/>
      <c r="I41" s="66"/>
      <c r="J41" s="615">
        <v>0</v>
      </c>
      <c r="K41" s="597"/>
      <c r="L41" s="598"/>
      <c r="M41" s="616">
        <v>0</v>
      </c>
      <c r="N41" s="604"/>
      <c r="O41" s="72">
        <v>0</v>
      </c>
      <c r="P41" s="614">
        <v>0</v>
      </c>
      <c r="Q41" s="598"/>
      <c r="R41" s="72">
        <v>0</v>
      </c>
      <c r="S41" s="614">
        <v>0</v>
      </c>
      <c r="T41" s="597"/>
      <c r="U41" s="598"/>
    </row>
    <row r="42" spans="1:21" hidden="1" x14ac:dyDescent="0.25">
      <c r="A42" s="602" t="s">
        <v>87</v>
      </c>
      <c r="B42" s="611"/>
      <c r="C42" s="612"/>
      <c r="D42" s="602" t="s">
        <v>88</v>
      </c>
      <c r="E42" s="611"/>
      <c r="F42" s="611"/>
      <c r="G42" s="611"/>
      <c r="H42" s="611"/>
      <c r="I42" s="66"/>
      <c r="J42" s="615">
        <v>0</v>
      </c>
      <c r="K42" s="597"/>
      <c r="L42" s="598"/>
      <c r="M42" s="616">
        <v>0</v>
      </c>
      <c r="N42" s="604"/>
      <c r="O42" s="72">
        <v>0</v>
      </c>
      <c r="P42" s="614">
        <v>0</v>
      </c>
      <c r="Q42" s="598"/>
      <c r="R42" s="72">
        <v>0</v>
      </c>
      <c r="S42" s="614">
        <v>0</v>
      </c>
      <c r="T42" s="597"/>
      <c r="U42" s="598"/>
    </row>
    <row r="43" spans="1:21" hidden="1" x14ac:dyDescent="0.25">
      <c r="A43" s="585" t="s">
        <v>89</v>
      </c>
      <c r="B43" s="586"/>
      <c r="C43" s="586"/>
      <c r="D43" s="586"/>
      <c r="E43" s="586"/>
      <c r="F43" s="586"/>
      <c r="G43" s="586"/>
      <c r="H43" s="586"/>
      <c r="I43" s="84"/>
      <c r="J43" s="610"/>
      <c r="K43" s="609"/>
      <c r="L43" s="608"/>
      <c r="M43" s="605"/>
      <c r="N43" s="606"/>
      <c r="O43" s="56"/>
      <c r="P43" s="607"/>
      <c r="Q43" s="608"/>
      <c r="R43" s="56"/>
      <c r="S43" s="607"/>
      <c r="T43" s="609"/>
      <c r="U43" s="608"/>
    </row>
    <row r="44" spans="1:21" hidden="1" x14ac:dyDescent="0.25">
      <c r="A44" s="602" t="s">
        <v>90</v>
      </c>
      <c r="B44" s="611"/>
      <c r="C44" s="612"/>
      <c r="D44" s="602" t="s">
        <v>91</v>
      </c>
      <c r="E44" s="611"/>
      <c r="F44" s="611"/>
      <c r="G44" s="611"/>
      <c r="H44" s="611"/>
      <c r="I44" s="66"/>
      <c r="J44" s="615">
        <v>0</v>
      </c>
      <c r="K44" s="597"/>
      <c r="L44" s="598"/>
      <c r="M44" s="616">
        <v>0</v>
      </c>
      <c r="N44" s="604"/>
      <c r="O44" s="67">
        <v>0</v>
      </c>
      <c r="P44" s="614">
        <v>0</v>
      </c>
      <c r="Q44" s="598"/>
      <c r="R44" s="67">
        <v>0</v>
      </c>
      <c r="S44" s="614">
        <v>0</v>
      </c>
      <c r="T44" s="597"/>
      <c r="U44" s="598"/>
    </row>
    <row r="45" spans="1:21" hidden="1" x14ac:dyDescent="0.25">
      <c r="A45" s="602" t="s">
        <v>92</v>
      </c>
      <c r="B45" s="611"/>
      <c r="C45" s="612"/>
      <c r="D45" s="602" t="s">
        <v>93</v>
      </c>
      <c r="E45" s="611"/>
      <c r="F45" s="611"/>
      <c r="G45" s="611"/>
      <c r="H45" s="611"/>
      <c r="I45" s="66"/>
      <c r="J45" s="615">
        <v>0</v>
      </c>
      <c r="K45" s="597"/>
      <c r="L45" s="598"/>
      <c r="M45" s="616">
        <v>0</v>
      </c>
      <c r="N45" s="604"/>
      <c r="O45" s="67">
        <v>0</v>
      </c>
      <c r="P45" s="614">
        <v>0</v>
      </c>
      <c r="Q45" s="598"/>
      <c r="R45" s="67">
        <v>0</v>
      </c>
      <c r="S45" s="614">
        <v>0</v>
      </c>
      <c r="T45" s="597"/>
      <c r="U45" s="598"/>
    </row>
    <row r="46" spans="1:21" hidden="1" x14ac:dyDescent="0.25">
      <c r="A46" s="602" t="s">
        <v>94</v>
      </c>
      <c r="B46" s="611"/>
      <c r="C46" s="612"/>
      <c r="D46" s="602" t="s">
        <v>95</v>
      </c>
      <c r="E46" s="611"/>
      <c r="F46" s="611"/>
      <c r="G46" s="611"/>
      <c r="H46" s="611"/>
      <c r="I46" s="66"/>
      <c r="J46" s="615">
        <v>0</v>
      </c>
      <c r="K46" s="597"/>
      <c r="L46" s="598"/>
      <c r="M46" s="616">
        <v>0</v>
      </c>
      <c r="N46" s="604"/>
      <c r="O46" s="67">
        <v>0</v>
      </c>
      <c r="P46" s="614">
        <v>0</v>
      </c>
      <c r="Q46" s="598"/>
      <c r="R46" s="67">
        <v>0</v>
      </c>
      <c r="S46" s="614">
        <v>0</v>
      </c>
      <c r="T46" s="597"/>
      <c r="U46" s="598"/>
    </row>
    <row r="47" spans="1:21" hidden="1" x14ac:dyDescent="0.25">
      <c r="A47" s="602" t="s">
        <v>96</v>
      </c>
      <c r="B47" s="611"/>
      <c r="C47" s="612"/>
      <c r="D47" s="602" t="s">
        <v>97</v>
      </c>
      <c r="E47" s="611"/>
      <c r="F47" s="611"/>
      <c r="G47" s="611"/>
      <c r="H47" s="611"/>
      <c r="I47" s="66"/>
      <c r="J47" s="615">
        <v>0</v>
      </c>
      <c r="K47" s="597"/>
      <c r="L47" s="598"/>
      <c r="M47" s="616">
        <v>0</v>
      </c>
      <c r="N47" s="604"/>
      <c r="O47" s="67">
        <v>0</v>
      </c>
      <c r="P47" s="614">
        <v>0</v>
      </c>
      <c r="Q47" s="598"/>
      <c r="R47" s="67">
        <v>0</v>
      </c>
      <c r="S47" s="614">
        <v>0</v>
      </c>
      <c r="T47" s="597"/>
      <c r="U47" s="598"/>
    </row>
    <row r="48" spans="1:21" x14ac:dyDescent="0.25">
      <c r="A48" s="585" t="s">
        <v>98</v>
      </c>
      <c r="B48" s="586"/>
      <c r="C48" s="586"/>
      <c r="D48" s="586"/>
      <c r="E48" s="586"/>
      <c r="F48" s="586"/>
      <c r="G48" s="586"/>
      <c r="H48" s="586"/>
      <c r="I48" s="84"/>
      <c r="J48" s="610"/>
      <c r="K48" s="609"/>
      <c r="L48" s="608"/>
      <c r="M48" s="605"/>
      <c r="N48" s="606"/>
      <c r="O48" s="56"/>
      <c r="P48" s="607"/>
      <c r="Q48" s="608"/>
      <c r="R48" s="56"/>
      <c r="S48" s="607"/>
      <c r="T48" s="609"/>
      <c r="U48" s="608"/>
    </row>
    <row r="49" spans="1:27" x14ac:dyDescent="0.25">
      <c r="A49" s="571" t="s">
        <v>99</v>
      </c>
      <c r="B49" s="572"/>
      <c r="C49" s="573"/>
      <c r="D49" s="571" t="s">
        <v>65</v>
      </c>
      <c r="E49" s="572"/>
      <c r="F49" s="572"/>
      <c r="G49" s="572"/>
      <c r="H49" s="572"/>
      <c r="I49" s="83"/>
      <c r="J49" s="579">
        <f>'BudCom Expense worksheet'!H531</f>
        <v>27964</v>
      </c>
      <c r="K49" s="575"/>
      <c r="L49" s="576"/>
      <c r="M49" s="577">
        <f>'BudCom Expense worksheet'!G531</f>
        <v>27658.560000000001</v>
      </c>
      <c r="N49" s="578"/>
      <c r="O49" s="65">
        <f>'BudCom Expense worksheet'!L531</f>
        <v>27929</v>
      </c>
      <c r="P49" s="574">
        <f>'BudCom Expense worksheet'!M531</f>
        <v>0</v>
      </c>
      <c r="Q49" s="576"/>
      <c r="R49" s="65">
        <f>'BudCom Expense worksheet'!N531</f>
        <v>27942</v>
      </c>
      <c r="S49" s="574">
        <f>'BudCom Expense worksheet'!P531</f>
        <v>-13</v>
      </c>
      <c r="T49" s="575"/>
      <c r="U49" s="576"/>
    </row>
    <row r="50" spans="1:27" hidden="1" x14ac:dyDescent="0.25">
      <c r="A50" s="602" t="s">
        <v>100</v>
      </c>
      <c r="B50" s="611"/>
      <c r="C50" s="612"/>
      <c r="D50" s="602" t="s">
        <v>101</v>
      </c>
      <c r="E50" s="611"/>
      <c r="F50" s="611"/>
      <c r="G50" s="611"/>
      <c r="H50" s="611"/>
      <c r="I50" s="66"/>
      <c r="J50" s="615">
        <v>0</v>
      </c>
      <c r="K50" s="597"/>
      <c r="L50" s="598"/>
      <c r="M50" s="616">
        <v>0</v>
      </c>
      <c r="N50" s="604"/>
      <c r="O50" s="67">
        <v>0</v>
      </c>
      <c r="P50" s="614">
        <v>0</v>
      </c>
      <c r="Q50" s="598"/>
      <c r="R50" s="67">
        <v>0</v>
      </c>
      <c r="S50" s="614">
        <v>0</v>
      </c>
      <c r="T50" s="597"/>
      <c r="U50" s="598"/>
    </row>
    <row r="51" spans="1:27" hidden="1" x14ac:dyDescent="0.25">
      <c r="A51" s="602" t="s">
        <v>102</v>
      </c>
      <c r="B51" s="611"/>
      <c r="C51" s="612"/>
      <c r="D51" s="602" t="s">
        <v>103</v>
      </c>
      <c r="E51" s="611"/>
      <c r="F51" s="611"/>
      <c r="G51" s="611"/>
      <c r="H51" s="611"/>
      <c r="I51" s="66"/>
      <c r="J51" s="615">
        <v>0</v>
      </c>
      <c r="K51" s="597"/>
      <c r="L51" s="598"/>
      <c r="M51" s="616">
        <v>0</v>
      </c>
      <c r="N51" s="604"/>
      <c r="O51" s="67">
        <v>0</v>
      </c>
      <c r="P51" s="614">
        <v>0</v>
      </c>
      <c r="Q51" s="598"/>
      <c r="R51" s="67">
        <v>0</v>
      </c>
      <c r="S51" s="614">
        <v>0</v>
      </c>
      <c r="T51" s="597"/>
      <c r="U51" s="598"/>
    </row>
    <row r="52" spans="1:27" x14ac:dyDescent="0.25">
      <c r="A52" s="585" t="s">
        <v>104</v>
      </c>
      <c r="B52" s="586"/>
      <c r="C52" s="586"/>
      <c r="D52" s="586"/>
      <c r="E52" s="586"/>
      <c r="F52" s="586"/>
      <c r="G52" s="586"/>
      <c r="H52" s="586"/>
      <c r="I52" s="84"/>
      <c r="J52" s="610"/>
      <c r="K52" s="609"/>
      <c r="L52" s="608"/>
      <c r="M52" s="605"/>
      <c r="N52" s="606"/>
      <c r="O52" s="56"/>
      <c r="P52" s="607"/>
      <c r="Q52" s="608"/>
      <c r="R52" s="56"/>
      <c r="S52" s="607"/>
      <c r="T52" s="609"/>
      <c r="U52" s="608"/>
    </row>
    <row r="53" spans="1:27" x14ac:dyDescent="0.25">
      <c r="A53" s="571" t="s">
        <v>105</v>
      </c>
      <c r="B53" s="572"/>
      <c r="C53" s="573"/>
      <c r="D53" s="571" t="s">
        <v>106</v>
      </c>
      <c r="E53" s="572"/>
      <c r="F53" s="572"/>
      <c r="G53" s="572"/>
      <c r="H53" s="572"/>
      <c r="I53" s="83"/>
      <c r="J53" s="579">
        <f>'BudCom Expense worksheet'!H538+'BudCom Expense worksheet'!H545</f>
        <v>32355</v>
      </c>
      <c r="K53" s="575"/>
      <c r="L53" s="576"/>
      <c r="M53" s="577">
        <f>'BudCom Expense worksheet'!G538+'BudCom Expense worksheet'!G545</f>
        <v>28229.18</v>
      </c>
      <c r="N53" s="578"/>
      <c r="O53" s="65">
        <f>'BudCom Expense worksheet'!L538+'BudCom Expense worksheet'!L545</f>
        <v>32507</v>
      </c>
      <c r="P53" s="574">
        <f>'BudCom Expense worksheet'!M538+'BudCom Expense worksheet'!M545</f>
        <v>0</v>
      </c>
      <c r="Q53" s="576"/>
      <c r="R53" s="65">
        <f>'BudCom Expense worksheet'!N538+'BudCom Expense worksheet'!N545</f>
        <v>32507</v>
      </c>
      <c r="S53" s="574">
        <f>'BudCom Expense worksheet'!P538+'BudCom Expense worksheet'!P545</f>
        <v>0</v>
      </c>
      <c r="T53" s="575"/>
      <c r="U53" s="576"/>
    </row>
    <row r="54" spans="1:27" hidden="1" x14ac:dyDescent="0.25">
      <c r="A54" s="602" t="s">
        <v>107</v>
      </c>
      <c r="B54" s="611"/>
      <c r="C54" s="612"/>
      <c r="D54" s="602" t="s">
        <v>108</v>
      </c>
      <c r="E54" s="611"/>
      <c r="F54" s="611"/>
      <c r="G54" s="611"/>
      <c r="H54" s="611"/>
      <c r="I54" s="66"/>
      <c r="J54" s="615">
        <v>0</v>
      </c>
      <c r="K54" s="597"/>
      <c r="L54" s="598"/>
      <c r="M54" s="616">
        <v>0</v>
      </c>
      <c r="N54" s="604"/>
      <c r="O54" s="67">
        <v>0</v>
      </c>
      <c r="P54" s="614">
        <v>0</v>
      </c>
      <c r="Q54" s="598"/>
      <c r="R54" s="67">
        <v>0</v>
      </c>
      <c r="S54" s="614">
        <v>0</v>
      </c>
      <c r="T54" s="597"/>
      <c r="U54" s="598"/>
    </row>
    <row r="55" spans="1:27" x14ac:dyDescent="0.25">
      <c r="A55" s="571" t="s">
        <v>109</v>
      </c>
      <c r="B55" s="572"/>
      <c r="C55" s="573"/>
      <c r="D55" s="571" t="s">
        <v>110</v>
      </c>
      <c r="E55" s="572"/>
      <c r="F55" s="572"/>
      <c r="G55" s="572"/>
      <c r="H55" s="572"/>
      <c r="I55" s="83"/>
      <c r="J55" s="579">
        <f>'BudCom Expense worksheet'!H569</f>
        <v>30982</v>
      </c>
      <c r="K55" s="575"/>
      <c r="L55" s="576"/>
      <c r="M55" s="577">
        <f>'BudCom Expense worksheet'!G569</f>
        <v>30982</v>
      </c>
      <c r="N55" s="578"/>
      <c r="O55" s="65">
        <f>'BudCom Expense worksheet'!L569</f>
        <v>30982</v>
      </c>
      <c r="P55" s="574">
        <f>'BudCom Expense worksheet'!M569</f>
        <v>-900</v>
      </c>
      <c r="Q55" s="576"/>
      <c r="R55" s="65">
        <f>'BudCom Expense worksheet'!N569</f>
        <v>30982</v>
      </c>
      <c r="S55" s="574">
        <f>'BudCom Expense worksheet'!P569</f>
        <v>0</v>
      </c>
      <c r="T55" s="575"/>
      <c r="U55" s="576"/>
    </row>
    <row r="56" spans="1:27" x14ac:dyDescent="0.25">
      <c r="A56" s="585" t="s">
        <v>111</v>
      </c>
      <c r="B56" s="586"/>
      <c r="C56" s="586"/>
      <c r="D56" s="586"/>
      <c r="E56" s="586"/>
      <c r="F56" s="586"/>
      <c r="G56" s="586"/>
      <c r="H56" s="586"/>
      <c r="I56" s="84"/>
      <c r="J56" s="610"/>
      <c r="K56" s="609"/>
      <c r="L56" s="608"/>
      <c r="M56" s="605"/>
      <c r="N56" s="606"/>
      <c r="O56" s="56"/>
      <c r="P56" s="607"/>
      <c r="Q56" s="608"/>
      <c r="R56" s="56"/>
      <c r="S56" s="607"/>
      <c r="T56" s="609"/>
      <c r="U56" s="608"/>
    </row>
    <row r="57" spans="1:27" x14ac:dyDescent="0.25">
      <c r="A57" s="571" t="s">
        <v>112</v>
      </c>
      <c r="B57" s="572"/>
      <c r="C57" s="573"/>
      <c r="D57" s="571" t="s">
        <v>113</v>
      </c>
      <c r="E57" s="572"/>
      <c r="F57" s="572"/>
      <c r="G57" s="572"/>
      <c r="H57" s="572"/>
      <c r="I57" s="83"/>
      <c r="J57" s="579">
        <f>'BudCom Expense worksheet'!H581</f>
        <v>33739</v>
      </c>
      <c r="K57" s="575"/>
      <c r="L57" s="576"/>
      <c r="M57" s="577">
        <f>'BudCom Expense worksheet'!G581</f>
        <v>32690.94</v>
      </c>
      <c r="N57" s="578"/>
      <c r="O57" s="65">
        <f>'BudCom Expense worksheet'!L581</f>
        <v>33600</v>
      </c>
      <c r="P57" s="574">
        <f>'BudCom Expense worksheet'!M581</f>
        <v>-320</v>
      </c>
      <c r="Q57" s="576"/>
      <c r="R57" s="65">
        <f>'BudCom Expense worksheet'!N581</f>
        <v>33600</v>
      </c>
      <c r="S57" s="574">
        <f>'BudCom Expense worksheet'!P581</f>
        <v>0</v>
      </c>
      <c r="T57" s="575"/>
      <c r="U57" s="576"/>
    </row>
    <row r="58" spans="1:27" x14ac:dyDescent="0.25">
      <c r="A58" s="571" t="s">
        <v>114</v>
      </c>
      <c r="B58" s="572"/>
      <c r="C58" s="573"/>
      <c r="D58" s="571" t="s">
        <v>115</v>
      </c>
      <c r="E58" s="572"/>
      <c r="F58" s="572"/>
      <c r="G58" s="572"/>
      <c r="H58" s="572"/>
      <c r="I58" s="83"/>
      <c r="J58" s="579">
        <f>'BudCom Expense worksheet'!H624</f>
        <v>267348</v>
      </c>
      <c r="K58" s="575"/>
      <c r="L58" s="576"/>
      <c r="M58" s="577">
        <f>'BudCom Expense worksheet'!G624</f>
        <v>267258.68</v>
      </c>
      <c r="N58" s="578"/>
      <c r="O58" s="65">
        <f>'BudCom Expense worksheet'!L624</f>
        <v>263242</v>
      </c>
      <c r="P58" s="574">
        <f>'BudCom Expense worksheet'!M624</f>
        <v>0</v>
      </c>
      <c r="Q58" s="576"/>
      <c r="R58" s="65">
        <f>'BudCom Expense worksheet'!N624</f>
        <v>266634</v>
      </c>
      <c r="S58" s="574">
        <f>'BudCom Expense worksheet'!P624</f>
        <v>-3213</v>
      </c>
      <c r="T58" s="575"/>
      <c r="U58" s="576"/>
      <c r="AA58" s="35" t="s">
        <v>566</v>
      </c>
    </row>
    <row r="59" spans="1:27" x14ac:dyDescent="0.25">
      <c r="A59" s="571" t="s">
        <v>116</v>
      </c>
      <c r="B59" s="572"/>
      <c r="C59" s="573"/>
      <c r="D59" s="571" t="s">
        <v>117</v>
      </c>
      <c r="E59" s="572"/>
      <c r="F59" s="572"/>
      <c r="G59" s="572"/>
      <c r="H59" s="572"/>
      <c r="I59" s="83"/>
      <c r="J59" s="579">
        <f>'BudCom Expense worksheet'!H630</f>
        <v>4533</v>
      </c>
      <c r="K59" s="575"/>
      <c r="L59" s="576"/>
      <c r="M59" s="577">
        <f>'BudCom Expense worksheet'!G630</f>
        <v>1925.87</v>
      </c>
      <c r="N59" s="578"/>
      <c r="O59" s="65">
        <f>'BudCom Expense worksheet'!L630</f>
        <v>4533</v>
      </c>
      <c r="P59" s="574">
        <f>'BudCom Expense worksheet'!M630</f>
        <v>0</v>
      </c>
      <c r="Q59" s="576"/>
      <c r="R59" s="65">
        <f>'BudCom Expense worksheet'!N630</f>
        <v>4533</v>
      </c>
      <c r="S59" s="574">
        <f>'BudCom Expense worksheet'!P630</f>
        <v>0</v>
      </c>
      <c r="T59" s="575"/>
      <c r="U59" s="576"/>
    </row>
    <row r="60" spans="1:27" x14ac:dyDescent="0.25">
      <c r="A60" s="571" t="s">
        <v>118</v>
      </c>
      <c r="B60" s="572"/>
      <c r="C60" s="573"/>
      <c r="D60" s="571" t="s">
        <v>119</v>
      </c>
      <c r="E60" s="572"/>
      <c r="F60" s="572"/>
      <c r="G60" s="572"/>
      <c r="H60" s="572"/>
      <c r="I60" s="83"/>
      <c r="J60" s="579">
        <f>'BudCom Expense worksheet'!H642</f>
        <v>17750</v>
      </c>
      <c r="K60" s="575"/>
      <c r="L60" s="576"/>
      <c r="M60" s="577">
        <f>'BudCom Expense worksheet'!G642</f>
        <v>675</v>
      </c>
      <c r="N60" s="578"/>
      <c r="O60" s="65">
        <f>'BudCom Expense worksheet'!L642</f>
        <v>17750</v>
      </c>
      <c r="P60" s="574">
        <f>'BudCom Expense worksheet'!M642</f>
        <v>0</v>
      </c>
      <c r="Q60" s="576"/>
      <c r="R60" s="65">
        <f>'BudCom Expense worksheet'!N642</f>
        <v>17750</v>
      </c>
      <c r="S60" s="574">
        <f>'BudCom Expense worksheet'!P642</f>
        <v>0</v>
      </c>
      <c r="T60" s="575"/>
      <c r="U60" s="576"/>
    </row>
    <row r="61" spans="1:27" x14ac:dyDescent="0.25">
      <c r="A61" s="585" t="s">
        <v>120</v>
      </c>
      <c r="B61" s="586"/>
      <c r="C61" s="586"/>
      <c r="D61" s="586"/>
      <c r="E61" s="586"/>
      <c r="F61" s="586"/>
      <c r="G61" s="586"/>
      <c r="H61" s="586"/>
      <c r="I61" s="84"/>
      <c r="J61" s="610"/>
      <c r="K61" s="609"/>
      <c r="L61" s="608"/>
      <c r="M61" s="605"/>
      <c r="N61" s="606"/>
      <c r="O61" s="56"/>
      <c r="P61" s="607"/>
      <c r="Q61" s="608"/>
      <c r="R61" s="56"/>
      <c r="S61" s="607"/>
      <c r="T61" s="609"/>
      <c r="U61" s="608"/>
    </row>
    <row r="62" spans="1:27" x14ac:dyDescent="0.25">
      <c r="A62" s="571" t="s">
        <v>121</v>
      </c>
      <c r="B62" s="572"/>
      <c r="C62" s="573"/>
      <c r="D62" s="571" t="s">
        <v>122</v>
      </c>
      <c r="E62" s="572"/>
      <c r="F62" s="572"/>
      <c r="G62" s="572"/>
      <c r="H62" s="572"/>
      <c r="I62" s="83"/>
      <c r="J62" s="579">
        <f>'BudCom Expense worksheet'!H661+'BudCom Expense worksheet'!H674</f>
        <v>20665</v>
      </c>
      <c r="K62" s="575"/>
      <c r="L62" s="576"/>
      <c r="M62" s="577">
        <f>'BudCom Expense worksheet'!G661+'BudCom Expense worksheet'!G674</f>
        <v>10250.68</v>
      </c>
      <c r="N62" s="578"/>
      <c r="O62" s="65">
        <f>'BudCom Expense worksheet'!L661+'BudCom Expense worksheet'!L674</f>
        <v>23865</v>
      </c>
      <c r="P62" s="574">
        <f>'BudCom Expense worksheet'!M661+'BudCom Expense worksheet'!M674</f>
        <v>0</v>
      </c>
      <c r="Q62" s="576"/>
      <c r="R62" s="65">
        <f>'BudCom Expense worksheet'!N661+'BudCom Expense worksheet'!N674</f>
        <v>23865</v>
      </c>
      <c r="S62" s="574">
        <f>'BudCom Expense worksheet'!P661+'BudCom Expense worksheet'!P674</f>
        <v>0</v>
      </c>
      <c r="T62" s="575"/>
      <c r="U62" s="576"/>
    </row>
    <row r="63" spans="1:27" hidden="1" x14ac:dyDescent="0.25">
      <c r="A63" s="602" t="s">
        <v>123</v>
      </c>
      <c r="B63" s="611"/>
      <c r="C63" s="612"/>
      <c r="D63" s="602" t="s">
        <v>124</v>
      </c>
      <c r="E63" s="611"/>
      <c r="F63" s="611"/>
      <c r="G63" s="611"/>
      <c r="H63" s="611"/>
      <c r="I63" s="66"/>
      <c r="J63" s="615">
        <v>0</v>
      </c>
      <c r="K63" s="597"/>
      <c r="L63" s="598"/>
      <c r="M63" s="616">
        <v>0</v>
      </c>
      <c r="N63" s="604"/>
      <c r="O63" s="67">
        <v>0</v>
      </c>
      <c r="P63" s="614">
        <v>0</v>
      </c>
      <c r="Q63" s="598"/>
      <c r="R63" s="67">
        <v>0</v>
      </c>
      <c r="S63" s="614">
        <v>0</v>
      </c>
      <c r="T63" s="597"/>
      <c r="U63" s="598"/>
    </row>
    <row r="64" spans="1:27" hidden="1" x14ac:dyDescent="0.25">
      <c r="A64" s="602" t="s">
        <v>125</v>
      </c>
      <c r="B64" s="611"/>
      <c r="C64" s="612"/>
      <c r="D64" s="602" t="s">
        <v>126</v>
      </c>
      <c r="E64" s="611"/>
      <c r="F64" s="611"/>
      <c r="G64" s="611"/>
      <c r="H64" s="611"/>
      <c r="I64" s="66"/>
      <c r="J64" s="615">
        <v>0</v>
      </c>
      <c r="K64" s="597"/>
      <c r="L64" s="598"/>
      <c r="M64" s="616">
        <v>0</v>
      </c>
      <c r="N64" s="604"/>
      <c r="O64" s="67">
        <v>0</v>
      </c>
      <c r="P64" s="614">
        <v>0</v>
      </c>
      <c r="Q64" s="598"/>
      <c r="R64" s="67">
        <v>0</v>
      </c>
      <c r="S64" s="614">
        <v>0</v>
      </c>
      <c r="T64" s="597"/>
      <c r="U64" s="598"/>
    </row>
    <row r="65" spans="1:27" hidden="1" x14ac:dyDescent="0.25">
      <c r="A65" s="602" t="s">
        <v>127</v>
      </c>
      <c r="B65" s="611"/>
      <c r="C65" s="612"/>
      <c r="D65" s="602" t="s">
        <v>128</v>
      </c>
      <c r="E65" s="611"/>
      <c r="F65" s="611"/>
      <c r="G65" s="611"/>
      <c r="H65" s="611"/>
      <c r="I65" s="66"/>
      <c r="J65" s="615">
        <v>0</v>
      </c>
      <c r="K65" s="597"/>
      <c r="L65" s="598"/>
      <c r="M65" s="616">
        <v>0</v>
      </c>
      <c r="N65" s="604"/>
      <c r="O65" s="67">
        <v>0</v>
      </c>
      <c r="P65" s="614">
        <v>0</v>
      </c>
      <c r="Q65" s="598"/>
      <c r="R65" s="67">
        <v>0</v>
      </c>
      <c r="S65" s="614">
        <v>0</v>
      </c>
      <c r="T65" s="597"/>
      <c r="U65" s="598"/>
    </row>
    <row r="66" spans="1:27" x14ac:dyDescent="0.25">
      <c r="A66" s="585" t="s">
        <v>129</v>
      </c>
      <c r="B66" s="586"/>
      <c r="C66" s="586"/>
      <c r="D66" s="586"/>
      <c r="E66" s="586"/>
      <c r="F66" s="586"/>
      <c r="G66" s="586"/>
      <c r="H66" s="586"/>
      <c r="I66" s="84"/>
      <c r="J66" s="610"/>
      <c r="K66" s="609"/>
      <c r="L66" s="608"/>
      <c r="M66" s="605"/>
      <c r="N66" s="606"/>
      <c r="O66" s="56"/>
      <c r="P66" s="607"/>
      <c r="Q66" s="608"/>
      <c r="R66" s="56"/>
      <c r="S66" s="607"/>
      <c r="T66" s="609"/>
      <c r="U66" s="608"/>
    </row>
    <row r="67" spans="1:27" hidden="1" x14ac:dyDescent="0.25">
      <c r="A67" s="571" t="s">
        <v>130</v>
      </c>
      <c r="B67" s="572"/>
      <c r="C67" s="573"/>
      <c r="D67" s="571" t="s">
        <v>131</v>
      </c>
      <c r="E67" s="572"/>
      <c r="F67" s="572"/>
      <c r="G67" s="572"/>
      <c r="H67" s="572"/>
      <c r="I67" s="83"/>
      <c r="J67" s="579">
        <f>'BudCom Expense worksheet'!H679</f>
        <v>0</v>
      </c>
      <c r="K67" s="575"/>
      <c r="L67" s="576"/>
      <c r="M67" s="577">
        <f>'BudCom Expense worksheet'!G679</f>
        <v>0</v>
      </c>
      <c r="N67" s="578"/>
      <c r="O67" s="65">
        <f>'BudCom Expense worksheet'!L679</f>
        <v>0</v>
      </c>
      <c r="P67" s="574">
        <f>'BudCom Expense worksheet'!M679</f>
        <v>0</v>
      </c>
      <c r="Q67" s="576"/>
      <c r="R67" s="65">
        <f>'BudCom Expense worksheet'!N679</f>
        <v>0</v>
      </c>
      <c r="S67" s="574">
        <f>'BudCom Expense worksheet'!P679</f>
        <v>0</v>
      </c>
      <c r="T67" s="575"/>
      <c r="U67" s="576"/>
      <c r="Y67" s="30"/>
      <c r="Z67" s="30"/>
      <c r="AA67" s="29"/>
    </row>
    <row r="68" spans="1:27" hidden="1" x14ac:dyDescent="0.25">
      <c r="A68" s="571" t="s">
        <v>132</v>
      </c>
      <c r="B68" s="572"/>
      <c r="C68" s="573"/>
      <c r="D68" s="571" t="s">
        <v>133</v>
      </c>
      <c r="E68" s="572"/>
      <c r="F68" s="572"/>
      <c r="G68" s="572"/>
      <c r="H68" s="572"/>
      <c r="I68" s="83"/>
      <c r="J68" s="579">
        <f>'BudCom Expense worksheet'!H682</f>
        <v>0</v>
      </c>
      <c r="K68" s="575"/>
      <c r="L68" s="576"/>
      <c r="M68" s="577">
        <f>'BudCom Expense worksheet'!G682</f>
        <v>0</v>
      </c>
      <c r="N68" s="578"/>
      <c r="O68" s="65">
        <f>'BudCom Expense worksheet'!L682</f>
        <v>0</v>
      </c>
      <c r="P68" s="574">
        <f>'BudCom Expense worksheet'!M682</f>
        <v>0</v>
      </c>
      <c r="Q68" s="576"/>
      <c r="R68" s="65">
        <f>'BudCom Expense worksheet'!N682</f>
        <v>0</v>
      </c>
      <c r="S68" s="574">
        <f>'BudCom Expense worksheet'!P682</f>
        <v>0</v>
      </c>
      <c r="T68" s="575"/>
      <c r="U68" s="576"/>
      <c r="Y68" s="30"/>
      <c r="Z68" s="30"/>
      <c r="AA68" s="29"/>
    </row>
    <row r="69" spans="1:27" x14ac:dyDescent="0.25">
      <c r="A69" s="571" t="s">
        <v>134</v>
      </c>
      <c r="B69" s="572"/>
      <c r="C69" s="573"/>
      <c r="D69" s="571" t="s">
        <v>135</v>
      </c>
      <c r="E69" s="572"/>
      <c r="F69" s="572"/>
      <c r="G69" s="572"/>
      <c r="H69" s="572"/>
      <c r="I69" s="83"/>
      <c r="J69" s="579">
        <f>'BudCom Expense worksheet'!H685</f>
        <v>1500</v>
      </c>
      <c r="K69" s="575"/>
      <c r="L69" s="576"/>
      <c r="M69" s="577">
        <f>'BudCom Expense worksheet'!G685</f>
        <v>0</v>
      </c>
      <c r="N69" s="578"/>
      <c r="O69" s="65">
        <f>'BudCom Expense worksheet'!L685</f>
        <v>1500</v>
      </c>
      <c r="P69" s="574">
        <f>'BudCom Expense worksheet'!M685</f>
        <v>0</v>
      </c>
      <c r="Q69" s="576"/>
      <c r="R69" s="65">
        <f>'BudCom Expense worksheet'!N685</f>
        <v>1500</v>
      </c>
      <c r="S69" s="574">
        <f>'BudCom Expense worksheet'!P685</f>
        <v>0</v>
      </c>
      <c r="T69" s="575"/>
      <c r="U69" s="576"/>
      <c r="Y69" s="30"/>
      <c r="Z69" s="30"/>
      <c r="AA69" s="29"/>
    </row>
    <row r="70" spans="1:27" hidden="1" x14ac:dyDescent="0.25">
      <c r="A70" s="602" t="s">
        <v>136</v>
      </c>
      <c r="B70" s="611"/>
      <c r="C70" s="612"/>
      <c r="D70" s="602" t="s">
        <v>137</v>
      </c>
      <c r="E70" s="611"/>
      <c r="F70" s="611"/>
      <c r="G70" s="611"/>
      <c r="H70" s="611"/>
      <c r="I70" s="66"/>
      <c r="J70" s="615">
        <v>0</v>
      </c>
      <c r="K70" s="597"/>
      <c r="L70" s="598"/>
      <c r="M70" s="616">
        <v>0</v>
      </c>
      <c r="N70" s="604"/>
      <c r="O70" s="67">
        <v>0</v>
      </c>
      <c r="P70" s="614">
        <v>0</v>
      </c>
      <c r="Q70" s="598"/>
      <c r="R70" s="67">
        <v>0</v>
      </c>
      <c r="S70" s="614">
        <v>0</v>
      </c>
      <c r="T70" s="597"/>
      <c r="U70" s="598"/>
      <c r="Y70" s="30"/>
      <c r="Z70" s="30"/>
      <c r="AA70" s="29"/>
    </row>
    <row r="71" spans="1:27" x14ac:dyDescent="0.25">
      <c r="A71" s="585" t="s">
        <v>138</v>
      </c>
      <c r="B71" s="586"/>
      <c r="C71" s="586"/>
      <c r="D71" s="586"/>
      <c r="E71" s="586"/>
      <c r="F71" s="586"/>
      <c r="G71" s="586"/>
      <c r="H71" s="586"/>
      <c r="I71" s="84"/>
      <c r="J71" s="610"/>
      <c r="K71" s="609"/>
      <c r="L71" s="608"/>
      <c r="M71" s="605"/>
      <c r="N71" s="606"/>
      <c r="O71" s="56"/>
      <c r="P71" s="607"/>
      <c r="Q71" s="608"/>
      <c r="R71" s="56"/>
      <c r="S71" s="607"/>
      <c r="T71" s="609"/>
      <c r="U71" s="608"/>
      <c r="X71" s="60"/>
      <c r="Y71" s="30"/>
      <c r="Z71" s="30"/>
      <c r="AA71" s="29"/>
    </row>
    <row r="72" spans="1:27" hidden="1" x14ac:dyDescent="0.25">
      <c r="A72" s="571" t="s">
        <v>139</v>
      </c>
      <c r="B72" s="572"/>
      <c r="C72" s="573"/>
      <c r="D72" s="571" t="s">
        <v>140</v>
      </c>
      <c r="E72" s="572"/>
      <c r="F72" s="572"/>
      <c r="G72" s="572"/>
      <c r="H72" s="572"/>
      <c r="I72" s="83"/>
      <c r="J72" s="579">
        <f>'BudCom Expense worksheet'!H696</f>
        <v>0</v>
      </c>
      <c r="K72" s="575"/>
      <c r="L72" s="576"/>
      <c r="M72" s="577">
        <f>'BudCom Expense worksheet'!G696</f>
        <v>0</v>
      </c>
      <c r="N72" s="578"/>
      <c r="O72" s="65">
        <f>'BudCom Expense worksheet'!L696</f>
        <v>0</v>
      </c>
      <c r="P72" s="574">
        <f>'BudCom Expense worksheet'!M696</f>
        <v>0</v>
      </c>
      <c r="Q72" s="576"/>
      <c r="R72" s="65">
        <f>'BudCom Expense worksheet'!N696</f>
        <v>0</v>
      </c>
      <c r="S72" s="574">
        <f>'BudCom Expense worksheet'!P696</f>
        <v>0</v>
      </c>
      <c r="T72" s="575"/>
      <c r="U72" s="576"/>
      <c r="X72" s="60"/>
      <c r="Y72" s="30"/>
      <c r="Z72" s="30"/>
      <c r="AA72" s="29"/>
    </row>
    <row r="73" spans="1:27" x14ac:dyDescent="0.25">
      <c r="A73" s="571" t="s">
        <v>141</v>
      </c>
      <c r="B73" s="572"/>
      <c r="C73" s="573"/>
      <c r="D73" s="571" t="s">
        <v>142</v>
      </c>
      <c r="E73" s="572"/>
      <c r="F73" s="572"/>
      <c r="G73" s="572"/>
      <c r="H73" s="572"/>
      <c r="I73" s="83"/>
      <c r="J73" s="579">
        <f>'BudCom Expense worksheet'!H703</f>
        <v>0</v>
      </c>
      <c r="K73" s="575"/>
      <c r="L73" s="576"/>
      <c r="M73" s="577">
        <f>'BudCom Expense worksheet'!G703</f>
        <v>0</v>
      </c>
      <c r="N73" s="578"/>
      <c r="O73" s="65">
        <f>'BudCom Expense worksheet'!L703</f>
        <v>0</v>
      </c>
      <c r="P73" s="574">
        <f>'BudCom Expense worksheet'!M703</f>
        <v>0</v>
      </c>
      <c r="Q73" s="576"/>
      <c r="R73" s="65">
        <f>'BudCom Expense worksheet'!N703</f>
        <v>0</v>
      </c>
      <c r="S73" s="574">
        <f>'BudCom Expense worksheet'!P703</f>
        <v>0</v>
      </c>
      <c r="T73" s="575"/>
      <c r="U73" s="576"/>
      <c r="X73" s="60"/>
      <c r="Y73" s="30"/>
      <c r="Z73" s="30"/>
      <c r="AA73" s="29"/>
    </row>
    <row r="74" spans="1:27" hidden="1" x14ac:dyDescent="0.25">
      <c r="A74" s="571" t="s">
        <v>143</v>
      </c>
      <c r="B74" s="572"/>
      <c r="C74" s="573"/>
      <c r="D74" s="571" t="s">
        <v>144</v>
      </c>
      <c r="E74" s="572"/>
      <c r="F74" s="572"/>
      <c r="G74" s="572"/>
      <c r="H74" s="572"/>
      <c r="I74" s="83"/>
      <c r="J74" s="579">
        <f>'BudCom Expense worksheet'!H713</f>
        <v>0</v>
      </c>
      <c r="K74" s="575"/>
      <c r="L74" s="576"/>
      <c r="M74" s="577">
        <f>'BudCom Expense worksheet'!G713</f>
        <v>0</v>
      </c>
      <c r="N74" s="578"/>
      <c r="O74" s="65">
        <f>'BudCom Expense worksheet'!L713</f>
        <v>0</v>
      </c>
      <c r="P74" s="574">
        <f>'BudCom Expense worksheet'!M713</f>
        <v>0</v>
      </c>
      <c r="Q74" s="576"/>
      <c r="R74" s="65">
        <f>'BudCom Expense worksheet'!N713</f>
        <v>0</v>
      </c>
      <c r="S74" s="574">
        <f>'BudCom Expense worksheet'!P713</f>
        <v>0</v>
      </c>
      <c r="T74" s="575"/>
      <c r="U74" s="576"/>
      <c r="X74" s="60"/>
      <c r="Y74" s="30"/>
      <c r="Z74" s="30"/>
      <c r="AA74" s="29"/>
    </row>
    <row r="75" spans="1:27" hidden="1" x14ac:dyDescent="0.25">
      <c r="A75" s="571" t="s">
        <v>145</v>
      </c>
      <c r="B75" s="572"/>
      <c r="C75" s="573"/>
      <c r="D75" s="571" t="s">
        <v>146</v>
      </c>
      <c r="E75" s="572"/>
      <c r="F75" s="572"/>
      <c r="G75" s="572"/>
      <c r="H75" s="572"/>
      <c r="I75" s="83"/>
      <c r="J75" s="579">
        <f>'BudCom Expense worksheet'!H720</f>
        <v>0</v>
      </c>
      <c r="K75" s="575"/>
      <c r="L75" s="576"/>
      <c r="M75" s="577">
        <f>'BudCom Expense worksheet'!G720</f>
        <v>0</v>
      </c>
      <c r="N75" s="578"/>
      <c r="O75" s="65">
        <f>'BudCom Expense worksheet'!L720</f>
        <v>0</v>
      </c>
      <c r="P75" s="574">
        <f>'BudCom Expense worksheet'!M720</f>
        <v>0</v>
      </c>
      <c r="Q75" s="576"/>
      <c r="R75" s="65">
        <f>'BudCom Expense worksheet'!N720</f>
        <v>0</v>
      </c>
      <c r="S75" s="574">
        <f>'BudCom Expense worksheet'!P720</f>
        <v>0</v>
      </c>
      <c r="T75" s="575"/>
      <c r="U75" s="576"/>
      <c r="X75" s="60"/>
      <c r="Y75" s="30"/>
      <c r="Z75" s="30"/>
      <c r="AA75" s="29"/>
    </row>
    <row r="76" spans="1:27" x14ac:dyDescent="0.25">
      <c r="A76" s="585" t="s">
        <v>147</v>
      </c>
      <c r="B76" s="586"/>
      <c r="C76" s="586"/>
      <c r="D76" s="586"/>
      <c r="E76" s="586"/>
      <c r="F76" s="586"/>
      <c r="G76" s="586"/>
      <c r="H76" s="586"/>
      <c r="I76" s="84"/>
      <c r="J76" s="610"/>
      <c r="K76" s="609"/>
      <c r="L76" s="608"/>
      <c r="M76" s="605"/>
      <c r="N76" s="606"/>
      <c r="O76" s="56"/>
      <c r="P76" s="607"/>
      <c r="Q76" s="608"/>
      <c r="R76" s="56"/>
      <c r="S76" s="607"/>
      <c r="T76" s="609"/>
      <c r="U76" s="608"/>
      <c r="X76" s="60"/>
      <c r="Y76" s="30"/>
      <c r="Z76" s="30"/>
      <c r="AA76" s="29"/>
    </row>
    <row r="77" spans="1:27" s="60" customFormat="1" ht="14.45" customHeight="1" x14ac:dyDescent="0.25">
      <c r="A77" s="568">
        <v>4911</v>
      </c>
      <c r="B77" s="569"/>
      <c r="C77" s="570"/>
      <c r="D77" s="571" t="s">
        <v>1189</v>
      </c>
      <c r="E77" s="572"/>
      <c r="F77" s="572"/>
      <c r="G77" s="572"/>
      <c r="H77" s="572"/>
      <c r="I77" s="83"/>
      <c r="J77" s="579">
        <f>'BudCom Expense worksheet'!H735</f>
        <v>0</v>
      </c>
      <c r="K77" s="575"/>
      <c r="L77" s="576"/>
      <c r="M77" s="577">
        <f>'BudCom Expense worksheet'!G735</f>
        <v>0</v>
      </c>
      <c r="N77" s="578"/>
      <c r="O77" s="65">
        <f>'BudCom Expense worksheet'!L735</f>
        <v>41.27</v>
      </c>
      <c r="P77" s="574">
        <f>'BudCom Expense worksheet'!M735</f>
        <v>0</v>
      </c>
      <c r="Q77" s="576"/>
      <c r="R77" s="65">
        <f>'BudCom Expense worksheet'!N735</f>
        <v>41.27</v>
      </c>
      <c r="S77" s="574">
        <f>'BudCom Expense worksheet'!P735</f>
        <v>0</v>
      </c>
      <c r="T77" s="575"/>
      <c r="U77" s="576"/>
      <c r="Y77" s="30"/>
      <c r="Z77" s="30"/>
      <c r="AA77" s="29"/>
    </row>
    <row r="78" spans="1:27" hidden="1" x14ac:dyDescent="0.25">
      <c r="A78" s="571" t="s">
        <v>148</v>
      </c>
      <c r="B78" s="572"/>
      <c r="C78" s="573"/>
      <c r="D78" s="571" t="s">
        <v>149</v>
      </c>
      <c r="E78" s="572"/>
      <c r="F78" s="572"/>
      <c r="G78" s="572"/>
      <c r="H78" s="572"/>
      <c r="I78" s="83"/>
      <c r="J78" s="579">
        <f>'BudCom Expense worksheet'!H741</f>
        <v>0</v>
      </c>
      <c r="K78" s="575"/>
      <c r="L78" s="576"/>
      <c r="M78" s="577">
        <f>'BudCom Expense worksheet'!G741</f>
        <v>0</v>
      </c>
      <c r="N78" s="578"/>
      <c r="O78" s="65">
        <f>'BudCom Expense worksheet'!L741</f>
        <v>0</v>
      </c>
      <c r="P78" s="574">
        <f>'BudCom Expense worksheet'!M741</f>
        <v>0</v>
      </c>
      <c r="Q78" s="576"/>
      <c r="R78" s="65">
        <f>'BudCom Expense worksheet'!N741</f>
        <v>0</v>
      </c>
      <c r="S78" s="574">
        <f>'BudCom Expense worksheet'!P741</f>
        <v>0</v>
      </c>
      <c r="T78" s="575"/>
      <c r="U78" s="576"/>
      <c r="X78" s="60"/>
      <c r="Y78" s="30"/>
      <c r="Z78" s="30"/>
      <c r="AA78" s="29"/>
    </row>
    <row r="79" spans="1:27" x14ac:dyDescent="0.25">
      <c r="A79" s="571" t="s">
        <v>150</v>
      </c>
      <c r="B79" s="572"/>
      <c r="C79" s="573"/>
      <c r="D79" s="571" t="s">
        <v>151</v>
      </c>
      <c r="E79" s="572"/>
      <c r="F79" s="572"/>
      <c r="G79" s="572"/>
      <c r="H79" s="572"/>
      <c r="I79" s="83"/>
      <c r="J79" s="579">
        <f>'BudCom Expense worksheet'!H754</f>
        <v>0</v>
      </c>
      <c r="K79" s="575"/>
      <c r="L79" s="576"/>
      <c r="M79" s="577">
        <f>'BudCom Expense worksheet'!G754</f>
        <v>0</v>
      </c>
      <c r="N79" s="578"/>
      <c r="O79" s="65">
        <f>'BudCom Expense worksheet'!L754</f>
        <v>20000</v>
      </c>
      <c r="P79" s="574">
        <f>'BudCom Expense worksheet'!M754</f>
        <v>0</v>
      </c>
      <c r="Q79" s="576"/>
      <c r="R79" s="65">
        <f>'BudCom Expense worksheet'!N754</f>
        <v>20000</v>
      </c>
      <c r="S79" s="574">
        <f>'BudCom Expense worksheet'!P754</f>
        <v>0</v>
      </c>
      <c r="T79" s="575"/>
      <c r="U79" s="576"/>
    </row>
    <row r="80" spans="1:27" s="60" customFormat="1" hidden="1" x14ac:dyDescent="0.25">
      <c r="A80" s="580">
        <v>4914</v>
      </c>
      <c r="B80" s="581"/>
      <c r="C80" s="582"/>
      <c r="D80" s="583" t="s">
        <v>1188</v>
      </c>
      <c r="E80" s="584"/>
      <c r="F80" s="584"/>
      <c r="G80" s="584"/>
      <c r="H80" s="584"/>
      <c r="I80" s="83"/>
      <c r="J80" s="579">
        <f>'BudCom Expense worksheet'!H760</f>
        <v>0</v>
      </c>
      <c r="K80" s="575"/>
      <c r="L80" s="576"/>
      <c r="M80" s="577">
        <f>'BudCom Expense worksheet'!G760</f>
        <v>0</v>
      </c>
      <c r="N80" s="578"/>
      <c r="O80" s="65">
        <f>'BudCom Expense worksheet'!L760</f>
        <v>0</v>
      </c>
      <c r="P80" s="574">
        <f>'BudCom Expense worksheet'!M760</f>
        <v>0</v>
      </c>
      <c r="Q80" s="576"/>
      <c r="R80" s="65">
        <f>'BudCom Expense worksheet'!N760</f>
        <v>0</v>
      </c>
      <c r="S80" s="574">
        <f>'BudCom Expense worksheet'!P760</f>
        <v>0</v>
      </c>
      <c r="T80" s="575"/>
      <c r="U80" s="576"/>
    </row>
    <row r="81" spans="1:21" hidden="1" x14ac:dyDescent="0.25">
      <c r="A81" s="602" t="s">
        <v>152</v>
      </c>
      <c r="B81" s="611"/>
      <c r="C81" s="612"/>
      <c r="D81" s="602" t="s">
        <v>153</v>
      </c>
      <c r="E81" s="611"/>
      <c r="F81" s="611"/>
      <c r="G81" s="611"/>
      <c r="H81" s="611"/>
      <c r="I81" s="66"/>
      <c r="J81" s="615">
        <v>0</v>
      </c>
      <c r="K81" s="597"/>
      <c r="L81" s="598"/>
      <c r="M81" s="616">
        <v>0</v>
      </c>
      <c r="N81" s="604"/>
      <c r="O81" s="67">
        <v>0</v>
      </c>
      <c r="P81" s="614">
        <v>0</v>
      </c>
      <c r="Q81" s="598"/>
      <c r="R81" s="67">
        <v>0</v>
      </c>
      <c r="S81" s="614">
        <v>0</v>
      </c>
      <c r="T81" s="597"/>
      <c r="U81" s="598"/>
    </row>
    <row r="82" spans="1:21" hidden="1" x14ac:dyDescent="0.25">
      <c r="A82" s="602" t="s">
        <v>154</v>
      </c>
      <c r="B82" s="611"/>
      <c r="C82" s="612"/>
      <c r="D82" s="602" t="s">
        <v>155</v>
      </c>
      <c r="E82" s="611"/>
      <c r="F82" s="611"/>
      <c r="G82" s="611"/>
      <c r="H82" s="611"/>
      <c r="I82" s="66"/>
      <c r="J82" s="615">
        <v>0</v>
      </c>
      <c r="K82" s="597"/>
      <c r="L82" s="598"/>
      <c r="M82" s="616">
        <v>0</v>
      </c>
      <c r="N82" s="604"/>
      <c r="O82" s="67">
        <v>0</v>
      </c>
      <c r="P82" s="614">
        <v>0</v>
      </c>
      <c r="Q82" s="598"/>
      <c r="R82" s="67">
        <v>0</v>
      </c>
      <c r="S82" s="614">
        <v>0</v>
      </c>
      <c r="T82" s="597"/>
      <c r="U82" s="598"/>
    </row>
    <row r="83" spans="1:21" hidden="1" x14ac:dyDescent="0.25">
      <c r="A83" s="602" t="s">
        <v>156</v>
      </c>
      <c r="B83" s="611"/>
      <c r="C83" s="612"/>
      <c r="D83" s="602" t="s">
        <v>157</v>
      </c>
      <c r="E83" s="611"/>
      <c r="F83" s="611"/>
      <c r="G83" s="611"/>
      <c r="H83" s="611"/>
      <c r="I83" s="66"/>
      <c r="J83" s="615">
        <v>0</v>
      </c>
      <c r="K83" s="597"/>
      <c r="L83" s="598"/>
      <c r="M83" s="616">
        <v>0</v>
      </c>
      <c r="N83" s="604"/>
      <c r="O83" s="67">
        <v>0</v>
      </c>
      <c r="P83" s="614">
        <v>0</v>
      </c>
      <c r="Q83" s="598"/>
      <c r="R83" s="67">
        <v>0</v>
      </c>
      <c r="S83" s="614">
        <v>0</v>
      </c>
      <c r="T83" s="597"/>
      <c r="U83" s="598"/>
    </row>
    <row r="84" spans="1:21" hidden="1" x14ac:dyDescent="0.25">
      <c r="A84" s="602" t="s">
        <v>158</v>
      </c>
      <c r="B84" s="611"/>
      <c r="C84" s="612"/>
      <c r="D84" s="602" t="s">
        <v>159</v>
      </c>
      <c r="E84" s="611"/>
      <c r="F84" s="611"/>
      <c r="G84" s="611"/>
      <c r="H84" s="611"/>
      <c r="I84" s="66"/>
      <c r="J84" s="615">
        <v>0</v>
      </c>
      <c r="K84" s="597"/>
      <c r="L84" s="598"/>
      <c r="M84" s="616">
        <v>0</v>
      </c>
      <c r="N84" s="604"/>
      <c r="O84" s="67">
        <v>0</v>
      </c>
      <c r="P84" s="614">
        <v>0</v>
      </c>
      <c r="Q84" s="598"/>
      <c r="R84" s="67">
        <v>0</v>
      </c>
      <c r="S84" s="614">
        <v>0</v>
      </c>
      <c r="T84" s="597"/>
      <c r="U84" s="598"/>
    </row>
    <row r="85" spans="1:21" s="60" customFormat="1" x14ac:dyDescent="0.25">
      <c r="A85" s="568">
        <v>4915</v>
      </c>
      <c r="B85" s="569"/>
      <c r="C85" s="570"/>
      <c r="D85" s="571" t="s">
        <v>171</v>
      </c>
      <c r="E85" s="572"/>
      <c r="F85" s="572"/>
      <c r="G85" s="572"/>
      <c r="H85" s="572"/>
      <c r="I85" s="83"/>
      <c r="J85" s="579">
        <f>'BudCom Expense worksheet'!H777</f>
        <v>0</v>
      </c>
      <c r="K85" s="575"/>
      <c r="L85" s="576"/>
      <c r="M85" s="577">
        <f>'BudCom Expense worksheet'!G777</f>
        <v>0</v>
      </c>
      <c r="N85" s="578"/>
      <c r="O85" s="65">
        <f>'BudCom Expense worksheet'!L777</f>
        <v>116000</v>
      </c>
      <c r="P85" s="574">
        <f>'BudCom Expense worksheet'!M777</f>
        <v>0</v>
      </c>
      <c r="Q85" s="576"/>
      <c r="R85" s="65">
        <f>'BudCom Expense worksheet'!N777</f>
        <v>116000</v>
      </c>
      <c r="S85" s="574">
        <f>'BudCom Expense worksheet'!P777</f>
        <v>0</v>
      </c>
      <c r="T85" s="575"/>
      <c r="U85" s="576"/>
    </row>
    <row r="86" spans="1:21" s="60" customFormat="1" x14ac:dyDescent="0.25">
      <c r="A86" s="568">
        <v>4916</v>
      </c>
      <c r="B86" s="569"/>
      <c r="C86" s="570"/>
      <c r="D86" s="571" t="s">
        <v>1190</v>
      </c>
      <c r="E86" s="572"/>
      <c r="F86" s="572"/>
      <c r="G86" s="572"/>
      <c r="H86" s="572"/>
      <c r="I86" s="83"/>
      <c r="J86" s="579">
        <f>'BudCom Expense worksheet'!H790</f>
        <v>0</v>
      </c>
      <c r="K86" s="575"/>
      <c r="L86" s="576"/>
      <c r="M86" s="577">
        <f>'BudCom Expense worksheet'!G790</f>
        <v>0</v>
      </c>
      <c r="N86" s="578"/>
      <c r="O86" s="65">
        <f>'BudCom Expense worksheet'!L790</f>
        <v>11400</v>
      </c>
      <c r="P86" s="574">
        <f>'BudCom Expense worksheet'!M790</f>
        <v>0</v>
      </c>
      <c r="Q86" s="576"/>
      <c r="R86" s="65">
        <f>'BudCom Expense worksheet'!N790</f>
        <v>11400</v>
      </c>
      <c r="S86" s="574">
        <f>'BudCom Expense worksheet'!P790</f>
        <v>0</v>
      </c>
      <c r="T86" s="575"/>
      <c r="U86" s="576"/>
    </row>
    <row r="87" spans="1:21" s="60" customFormat="1" hidden="1" x14ac:dyDescent="0.25">
      <c r="A87" s="568">
        <v>4917</v>
      </c>
      <c r="B87" s="569"/>
      <c r="C87" s="570"/>
      <c r="D87" s="571" t="s">
        <v>169</v>
      </c>
      <c r="E87" s="572"/>
      <c r="F87" s="572"/>
      <c r="G87" s="572"/>
      <c r="H87" s="573"/>
      <c r="I87" s="34"/>
      <c r="J87" s="574">
        <f>'BudCom Expense worksheet'!H796</f>
        <v>0</v>
      </c>
      <c r="K87" s="575"/>
      <c r="L87" s="576"/>
      <c r="M87" s="577">
        <f>'BudCom Expense worksheet'!G796</f>
        <v>0</v>
      </c>
      <c r="N87" s="578"/>
      <c r="O87" s="65">
        <f>'BudCom Expense worksheet'!L796</f>
        <v>0</v>
      </c>
      <c r="P87" s="574">
        <f>'BudCom Expense worksheet'!M796</f>
        <v>0</v>
      </c>
      <c r="Q87" s="576"/>
      <c r="R87" s="65">
        <f>'BudCom Expense worksheet'!N796</f>
        <v>0</v>
      </c>
      <c r="S87" s="574">
        <f>'BudCom Expense worksheet'!P796</f>
        <v>0</v>
      </c>
      <c r="T87" s="575"/>
      <c r="U87" s="576"/>
    </row>
    <row r="88" spans="1:21" hidden="1" x14ac:dyDescent="0.25">
      <c r="A88" s="571" t="s">
        <v>160</v>
      </c>
      <c r="B88" s="572"/>
      <c r="C88" s="573"/>
      <c r="D88" s="571" t="s">
        <v>161</v>
      </c>
      <c r="E88" s="572"/>
      <c r="F88" s="572"/>
      <c r="G88" s="572"/>
      <c r="H88" s="573"/>
      <c r="I88" s="34"/>
      <c r="J88" s="574">
        <f>'BudCom Expense worksheet'!H802</f>
        <v>0</v>
      </c>
      <c r="K88" s="575"/>
      <c r="L88" s="576"/>
      <c r="M88" s="577">
        <f>'BudCom Expense worksheet'!G802</f>
        <v>0</v>
      </c>
      <c r="N88" s="578"/>
      <c r="O88" s="65">
        <f>'BudCom Expense worksheet'!L802</f>
        <v>0</v>
      </c>
      <c r="P88" s="574">
        <f>'BudCom Expense worksheet'!M802</f>
        <v>0</v>
      </c>
      <c r="Q88" s="576"/>
      <c r="R88" s="65">
        <f>'BudCom Expense worksheet'!N802</f>
        <v>0</v>
      </c>
      <c r="S88" s="574">
        <f>'BudCom Expense worksheet'!P802</f>
        <v>0</v>
      </c>
      <c r="T88" s="575"/>
      <c r="U88" s="576"/>
    </row>
    <row r="89" spans="1:21" hidden="1" x14ac:dyDescent="0.25">
      <c r="A89" s="571" t="s">
        <v>162</v>
      </c>
      <c r="B89" s="572"/>
      <c r="C89" s="573"/>
      <c r="D89" s="571" t="s">
        <v>163</v>
      </c>
      <c r="E89" s="572"/>
      <c r="F89" s="572"/>
      <c r="G89" s="572"/>
      <c r="H89" s="573"/>
      <c r="I89" s="34"/>
      <c r="J89" s="574">
        <f>'BudCom Expense worksheet'!H808</f>
        <v>0</v>
      </c>
      <c r="K89" s="575"/>
      <c r="L89" s="576"/>
      <c r="M89" s="577">
        <f>'BudCom Expense worksheet'!G808</f>
        <v>0</v>
      </c>
      <c r="N89" s="578"/>
      <c r="O89" s="65">
        <f>'BudCom Expense worksheet'!L808</f>
        <v>0</v>
      </c>
      <c r="P89" s="574">
        <f>'BudCom Expense worksheet'!M808</f>
        <v>0</v>
      </c>
      <c r="Q89" s="576"/>
      <c r="R89" s="65">
        <f>'BudCom Expense worksheet'!N808</f>
        <v>0</v>
      </c>
      <c r="S89" s="574">
        <f>'BudCom Expense worksheet'!P808</f>
        <v>0</v>
      </c>
      <c r="T89" s="575"/>
      <c r="U89" s="576"/>
    </row>
    <row r="90" spans="1:21" x14ac:dyDescent="0.25">
      <c r="A90" s="617" t="s">
        <v>164</v>
      </c>
      <c r="B90" s="618"/>
      <c r="C90" s="618"/>
      <c r="D90" s="618"/>
      <c r="E90" s="618"/>
      <c r="F90" s="618"/>
      <c r="G90" s="618"/>
      <c r="H90" s="619"/>
      <c r="I90" s="85"/>
      <c r="J90" s="607">
        <f>SUM(J5:L89)</f>
        <v>3555765</v>
      </c>
      <c r="K90" s="609"/>
      <c r="L90" s="608"/>
      <c r="M90" s="605">
        <f>SUM(M5:N89)</f>
        <v>3289541.91</v>
      </c>
      <c r="N90" s="606"/>
      <c r="O90" s="79">
        <f>SUM(O5:O89)</f>
        <v>4031566.27</v>
      </c>
      <c r="P90" s="620">
        <f>SUM(P5:Q89)</f>
        <v>-6625.7600000000093</v>
      </c>
      <c r="Q90" s="610"/>
      <c r="R90" s="79">
        <f>SUM(R5:R89)</f>
        <v>3955208.27</v>
      </c>
      <c r="S90" s="607">
        <f>SUM(S5:U89)</f>
        <v>76537</v>
      </c>
      <c r="T90" s="609"/>
      <c r="U90" s="608"/>
    </row>
  </sheetData>
  <mergeCells count="513">
    <mergeCell ref="A90:H90"/>
    <mergeCell ref="J90:L90"/>
    <mergeCell ref="M90:N90"/>
    <mergeCell ref="P90:Q90"/>
    <mergeCell ref="S90:U90"/>
    <mergeCell ref="S88:U88"/>
    <mergeCell ref="A89:C89"/>
    <mergeCell ref="D89:H89"/>
    <mergeCell ref="J89:L89"/>
    <mergeCell ref="M89:N89"/>
    <mergeCell ref="P89:Q89"/>
    <mergeCell ref="S89:U89"/>
    <mergeCell ref="A88:C88"/>
    <mergeCell ref="D88:H88"/>
    <mergeCell ref="J88:L88"/>
    <mergeCell ref="M88:N88"/>
    <mergeCell ref="P88:Q88"/>
    <mergeCell ref="S83:U83"/>
    <mergeCell ref="A84:C84"/>
    <mergeCell ref="D84:H84"/>
    <mergeCell ref="J84:L84"/>
    <mergeCell ref="M84:N84"/>
    <mergeCell ref="P84:Q84"/>
    <mergeCell ref="S84:U84"/>
    <mergeCell ref="A83:C83"/>
    <mergeCell ref="D83:H83"/>
    <mergeCell ref="J83:L83"/>
    <mergeCell ref="M83:N83"/>
    <mergeCell ref="P83:Q83"/>
    <mergeCell ref="S81:U81"/>
    <mergeCell ref="A82:C82"/>
    <mergeCell ref="D82:H82"/>
    <mergeCell ref="J82:L82"/>
    <mergeCell ref="M82:N82"/>
    <mergeCell ref="P82:Q82"/>
    <mergeCell ref="S82:U82"/>
    <mergeCell ref="A81:C81"/>
    <mergeCell ref="D81:H81"/>
    <mergeCell ref="J81:L81"/>
    <mergeCell ref="M81:N81"/>
    <mergeCell ref="P81:Q81"/>
    <mergeCell ref="A76:H76"/>
    <mergeCell ref="J76:L76"/>
    <mergeCell ref="M76:N76"/>
    <mergeCell ref="P76:Q76"/>
    <mergeCell ref="S76:U76"/>
    <mergeCell ref="S74:U74"/>
    <mergeCell ref="A75:C75"/>
    <mergeCell ref="D75:H75"/>
    <mergeCell ref="J75:L75"/>
    <mergeCell ref="M75:N75"/>
    <mergeCell ref="P75:Q75"/>
    <mergeCell ref="S75:U75"/>
    <mergeCell ref="A74:C74"/>
    <mergeCell ref="D74:H74"/>
    <mergeCell ref="J74:L74"/>
    <mergeCell ref="M74:N74"/>
    <mergeCell ref="P74:Q74"/>
    <mergeCell ref="S72:U72"/>
    <mergeCell ref="A73:C73"/>
    <mergeCell ref="D73:H73"/>
    <mergeCell ref="J73:L73"/>
    <mergeCell ref="M73:N73"/>
    <mergeCell ref="P73:Q73"/>
    <mergeCell ref="S73:U73"/>
    <mergeCell ref="A72:C72"/>
    <mergeCell ref="D72:H72"/>
    <mergeCell ref="J72:L72"/>
    <mergeCell ref="M72:N72"/>
    <mergeCell ref="P72:Q72"/>
    <mergeCell ref="A71:H71"/>
    <mergeCell ref="J71:L71"/>
    <mergeCell ref="M71:N71"/>
    <mergeCell ref="P71:Q71"/>
    <mergeCell ref="S71:U71"/>
    <mergeCell ref="S69:U69"/>
    <mergeCell ref="A70:C70"/>
    <mergeCell ref="D70:H70"/>
    <mergeCell ref="J70:L70"/>
    <mergeCell ref="M70:N70"/>
    <mergeCell ref="P70:Q70"/>
    <mergeCell ref="S70:U70"/>
    <mergeCell ref="A69:C69"/>
    <mergeCell ref="D69:H69"/>
    <mergeCell ref="J69:L69"/>
    <mergeCell ref="M69:N69"/>
    <mergeCell ref="P69:Q69"/>
    <mergeCell ref="S67:U67"/>
    <mergeCell ref="A68:C68"/>
    <mergeCell ref="D68:H68"/>
    <mergeCell ref="J68:L68"/>
    <mergeCell ref="M68:N68"/>
    <mergeCell ref="P68:Q68"/>
    <mergeCell ref="S68:U68"/>
    <mergeCell ref="A67:C67"/>
    <mergeCell ref="D67:H67"/>
    <mergeCell ref="J67:L67"/>
    <mergeCell ref="M67:N67"/>
    <mergeCell ref="P67:Q67"/>
    <mergeCell ref="A66:H66"/>
    <mergeCell ref="J66:L66"/>
    <mergeCell ref="M66:N66"/>
    <mergeCell ref="P66:Q66"/>
    <mergeCell ref="S66:U66"/>
    <mergeCell ref="S64:U64"/>
    <mergeCell ref="A65:C65"/>
    <mergeCell ref="D65:H65"/>
    <mergeCell ref="J65:L65"/>
    <mergeCell ref="M65:N65"/>
    <mergeCell ref="P65:Q65"/>
    <mergeCell ref="S65:U65"/>
    <mergeCell ref="A64:C64"/>
    <mergeCell ref="D64:H64"/>
    <mergeCell ref="J64:L64"/>
    <mergeCell ref="M64:N64"/>
    <mergeCell ref="P64:Q64"/>
    <mergeCell ref="S62:U62"/>
    <mergeCell ref="A63:C63"/>
    <mergeCell ref="D63:H63"/>
    <mergeCell ref="J63:L63"/>
    <mergeCell ref="M63:N63"/>
    <mergeCell ref="P63:Q63"/>
    <mergeCell ref="S63:U63"/>
    <mergeCell ref="A62:C62"/>
    <mergeCell ref="D62:H62"/>
    <mergeCell ref="J62:L62"/>
    <mergeCell ref="M62:N62"/>
    <mergeCell ref="P62:Q62"/>
    <mergeCell ref="A61:H61"/>
    <mergeCell ref="J61:L61"/>
    <mergeCell ref="M61:N61"/>
    <mergeCell ref="P61:Q61"/>
    <mergeCell ref="S61:U61"/>
    <mergeCell ref="S59:U59"/>
    <mergeCell ref="A60:C60"/>
    <mergeCell ref="D60:H60"/>
    <mergeCell ref="J60:L60"/>
    <mergeCell ref="M60:N60"/>
    <mergeCell ref="P60:Q60"/>
    <mergeCell ref="S60:U60"/>
    <mergeCell ref="A59:C59"/>
    <mergeCell ref="D59:H59"/>
    <mergeCell ref="J59:L59"/>
    <mergeCell ref="M59:N59"/>
    <mergeCell ref="P59:Q59"/>
    <mergeCell ref="S57:U57"/>
    <mergeCell ref="A58:C58"/>
    <mergeCell ref="D58:H58"/>
    <mergeCell ref="J58:L58"/>
    <mergeCell ref="M58:N58"/>
    <mergeCell ref="P58:Q58"/>
    <mergeCell ref="S58:U58"/>
    <mergeCell ref="A57:C57"/>
    <mergeCell ref="D57:H57"/>
    <mergeCell ref="J57:L57"/>
    <mergeCell ref="M57:N57"/>
    <mergeCell ref="P57:Q57"/>
    <mergeCell ref="S55:U55"/>
    <mergeCell ref="A56:H56"/>
    <mergeCell ref="J56:L56"/>
    <mergeCell ref="M56:N56"/>
    <mergeCell ref="P56:Q56"/>
    <mergeCell ref="S56:U56"/>
    <mergeCell ref="A55:C55"/>
    <mergeCell ref="D55:H55"/>
    <mergeCell ref="J55:L55"/>
    <mergeCell ref="M55:N55"/>
    <mergeCell ref="P55:Q55"/>
    <mergeCell ref="S53:U53"/>
    <mergeCell ref="A54:C54"/>
    <mergeCell ref="D54:H54"/>
    <mergeCell ref="J54:L54"/>
    <mergeCell ref="M54:N54"/>
    <mergeCell ref="P54:Q54"/>
    <mergeCell ref="S54:U54"/>
    <mergeCell ref="A53:C53"/>
    <mergeCell ref="D53:H53"/>
    <mergeCell ref="J53:L53"/>
    <mergeCell ref="M53:N53"/>
    <mergeCell ref="P53:Q53"/>
    <mergeCell ref="S51:U51"/>
    <mergeCell ref="A52:H52"/>
    <mergeCell ref="J52:L52"/>
    <mergeCell ref="M52:N52"/>
    <mergeCell ref="P52:Q52"/>
    <mergeCell ref="S52:U52"/>
    <mergeCell ref="A51:C51"/>
    <mergeCell ref="D51:H51"/>
    <mergeCell ref="J51:L51"/>
    <mergeCell ref="M51:N51"/>
    <mergeCell ref="P51:Q51"/>
    <mergeCell ref="S49:U49"/>
    <mergeCell ref="A50:C50"/>
    <mergeCell ref="D50:H50"/>
    <mergeCell ref="J50:L50"/>
    <mergeCell ref="M50:N50"/>
    <mergeCell ref="P50:Q50"/>
    <mergeCell ref="S50:U50"/>
    <mergeCell ref="A49:C49"/>
    <mergeCell ref="D49:H49"/>
    <mergeCell ref="J49:L49"/>
    <mergeCell ref="M49:N49"/>
    <mergeCell ref="P49:Q49"/>
    <mergeCell ref="A48:H48"/>
    <mergeCell ref="J48:L48"/>
    <mergeCell ref="M48:N48"/>
    <mergeCell ref="P48:Q48"/>
    <mergeCell ref="S48:U48"/>
    <mergeCell ref="S46:U46"/>
    <mergeCell ref="A47:C47"/>
    <mergeCell ref="D47:H47"/>
    <mergeCell ref="J47:L47"/>
    <mergeCell ref="M47:N47"/>
    <mergeCell ref="P47:Q47"/>
    <mergeCell ref="S47:U47"/>
    <mergeCell ref="A46:C46"/>
    <mergeCell ref="D46:H46"/>
    <mergeCell ref="J46:L46"/>
    <mergeCell ref="M46:N46"/>
    <mergeCell ref="P46:Q46"/>
    <mergeCell ref="S44:U44"/>
    <mergeCell ref="A45:C45"/>
    <mergeCell ref="D45:H45"/>
    <mergeCell ref="J45:L45"/>
    <mergeCell ref="M45:N45"/>
    <mergeCell ref="P45:Q45"/>
    <mergeCell ref="S45:U45"/>
    <mergeCell ref="A44:C44"/>
    <mergeCell ref="D44:H44"/>
    <mergeCell ref="J44:L44"/>
    <mergeCell ref="M44:N44"/>
    <mergeCell ref="P44:Q44"/>
    <mergeCell ref="S42:U42"/>
    <mergeCell ref="A43:H43"/>
    <mergeCell ref="J43:L43"/>
    <mergeCell ref="M43:N43"/>
    <mergeCell ref="P43:Q43"/>
    <mergeCell ref="S43:U43"/>
    <mergeCell ref="A42:C42"/>
    <mergeCell ref="D42:H42"/>
    <mergeCell ref="J42:L42"/>
    <mergeCell ref="M42:N42"/>
    <mergeCell ref="P42:Q42"/>
    <mergeCell ref="S40:U40"/>
    <mergeCell ref="A41:C41"/>
    <mergeCell ref="D41:H41"/>
    <mergeCell ref="J41:L41"/>
    <mergeCell ref="M41:N41"/>
    <mergeCell ref="P41:Q41"/>
    <mergeCell ref="S41:U41"/>
    <mergeCell ref="A40:C40"/>
    <mergeCell ref="D40:H40"/>
    <mergeCell ref="J40:L40"/>
    <mergeCell ref="M40:N40"/>
    <mergeCell ref="P40:Q40"/>
    <mergeCell ref="S38:U38"/>
    <mergeCell ref="A39:H39"/>
    <mergeCell ref="J39:L39"/>
    <mergeCell ref="M39:N39"/>
    <mergeCell ref="P39:Q39"/>
    <mergeCell ref="S39:U39"/>
    <mergeCell ref="A38:C38"/>
    <mergeCell ref="D38:H38"/>
    <mergeCell ref="J38:L38"/>
    <mergeCell ref="M38:N38"/>
    <mergeCell ref="P38:Q38"/>
    <mergeCell ref="S36:U36"/>
    <mergeCell ref="A37:C37"/>
    <mergeCell ref="D37:H37"/>
    <mergeCell ref="J37:L37"/>
    <mergeCell ref="M37:N37"/>
    <mergeCell ref="P37:Q37"/>
    <mergeCell ref="S37:U37"/>
    <mergeCell ref="A36:C36"/>
    <mergeCell ref="D36:H36"/>
    <mergeCell ref="J36:L36"/>
    <mergeCell ref="M36:N36"/>
    <mergeCell ref="P36:Q36"/>
    <mergeCell ref="S34:U34"/>
    <mergeCell ref="A35:C35"/>
    <mergeCell ref="D35:H35"/>
    <mergeCell ref="J35:L35"/>
    <mergeCell ref="M35:N35"/>
    <mergeCell ref="P35:Q35"/>
    <mergeCell ref="S35:U35"/>
    <mergeCell ref="A34:C34"/>
    <mergeCell ref="D34:H34"/>
    <mergeCell ref="J34:L34"/>
    <mergeCell ref="M34:N34"/>
    <mergeCell ref="P34:Q34"/>
    <mergeCell ref="S32:U32"/>
    <mergeCell ref="A33:H33"/>
    <mergeCell ref="J33:L33"/>
    <mergeCell ref="M33:N33"/>
    <mergeCell ref="P33:Q33"/>
    <mergeCell ref="S33:U33"/>
    <mergeCell ref="A32:C32"/>
    <mergeCell ref="D32:H32"/>
    <mergeCell ref="J32:L32"/>
    <mergeCell ref="M32:N32"/>
    <mergeCell ref="P32:Q32"/>
    <mergeCell ref="S30:U30"/>
    <mergeCell ref="A31:C31"/>
    <mergeCell ref="D31:H31"/>
    <mergeCell ref="J31:L31"/>
    <mergeCell ref="M31:N31"/>
    <mergeCell ref="P31:Q31"/>
    <mergeCell ref="S31:U31"/>
    <mergeCell ref="A30:C30"/>
    <mergeCell ref="D30:H30"/>
    <mergeCell ref="J30:L30"/>
    <mergeCell ref="M30:N30"/>
    <mergeCell ref="P30:Q30"/>
    <mergeCell ref="S28:U28"/>
    <mergeCell ref="A29:C29"/>
    <mergeCell ref="D29:H29"/>
    <mergeCell ref="J29:L29"/>
    <mergeCell ref="M29:N29"/>
    <mergeCell ref="P29:Q29"/>
    <mergeCell ref="S29:U29"/>
    <mergeCell ref="A28:C28"/>
    <mergeCell ref="D28:H28"/>
    <mergeCell ref="J28:L28"/>
    <mergeCell ref="M28:N28"/>
    <mergeCell ref="P28:Q28"/>
    <mergeCell ref="S26:U26"/>
    <mergeCell ref="A27:H27"/>
    <mergeCell ref="J27:L27"/>
    <mergeCell ref="M27:N27"/>
    <mergeCell ref="P27:Q27"/>
    <mergeCell ref="S27:U27"/>
    <mergeCell ref="A26:C26"/>
    <mergeCell ref="D26:H26"/>
    <mergeCell ref="J26:L26"/>
    <mergeCell ref="M26:N26"/>
    <mergeCell ref="P26:Q26"/>
    <mergeCell ref="A25:H25"/>
    <mergeCell ref="J25:L25"/>
    <mergeCell ref="M25:N25"/>
    <mergeCell ref="P25:Q25"/>
    <mergeCell ref="S25:U25"/>
    <mergeCell ref="S23:U23"/>
    <mergeCell ref="A24:C24"/>
    <mergeCell ref="D24:H24"/>
    <mergeCell ref="J24:L24"/>
    <mergeCell ref="M24:N24"/>
    <mergeCell ref="P24:Q24"/>
    <mergeCell ref="S24:U24"/>
    <mergeCell ref="A23:C23"/>
    <mergeCell ref="D23:H23"/>
    <mergeCell ref="J23:L23"/>
    <mergeCell ref="M23:N23"/>
    <mergeCell ref="P23:Q23"/>
    <mergeCell ref="S21:U21"/>
    <mergeCell ref="A22:C22"/>
    <mergeCell ref="D22:H22"/>
    <mergeCell ref="J22:L22"/>
    <mergeCell ref="M22:N22"/>
    <mergeCell ref="P22:Q22"/>
    <mergeCell ref="S22:U22"/>
    <mergeCell ref="A21:C21"/>
    <mergeCell ref="D21:H21"/>
    <mergeCell ref="J21:L21"/>
    <mergeCell ref="M21:N21"/>
    <mergeCell ref="P21:Q21"/>
    <mergeCell ref="S19:U19"/>
    <mergeCell ref="A20:C20"/>
    <mergeCell ref="D20:H20"/>
    <mergeCell ref="J20:L20"/>
    <mergeCell ref="M20:N20"/>
    <mergeCell ref="P20:Q20"/>
    <mergeCell ref="S20:U20"/>
    <mergeCell ref="A19:C19"/>
    <mergeCell ref="D19:H19"/>
    <mergeCell ref="J19:L19"/>
    <mergeCell ref="M19:N19"/>
    <mergeCell ref="P19:Q19"/>
    <mergeCell ref="S17:U17"/>
    <mergeCell ref="A18:H18"/>
    <mergeCell ref="M18:N18"/>
    <mergeCell ref="P18:Q18"/>
    <mergeCell ref="S18:U18"/>
    <mergeCell ref="A17:C17"/>
    <mergeCell ref="D17:H17"/>
    <mergeCell ref="J17:L17"/>
    <mergeCell ref="M17:N17"/>
    <mergeCell ref="P17:Q17"/>
    <mergeCell ref="S15:U15"/>
    <mergeCell ref="A16:C16"/>
    <mergeCell ref="D16:H16"/>
    <mergeCell ref="J16:L16"/>
    <mergeCell ref="M16:N16"/>
    <mergeCell ref="P16:Q16"/>
    <mergeCell ref="S16:U16"/>
    <mergeCell ref="A15:C15"/>
    <mergeCell ref="D15:H15"/>
    <mergeCell ref="J15:L15"/>
    <mergeCell ref="M15:N15"/>
    <mergeCell ref="P15:Q15"/>
    <mergeCell ref="S13:U13"/>
    <mergeCell ref="A14:C14"/>
    <mergeCell ref="D14:H14"/>
    <mergeCell ref="J14:L14"/>
    <mergeCell ref="M14:N14"/>
    <mergeCell ref="P14:Q14"/>
    <mergeCell ref="S14:U14"/>
    <mergeCell ref="A13:C13"/>
    <mergeCell ref="D13:H13"/>
    <mergeCell ref="J13:L13"/>
    <mergeCell ref="M13:N13"/>
    <mergeCell ref="P13:Q13"/>
    <mergeCell ref="S11:U11"/>
    <mergeCell ref="A12:C12"/>
    <mergeCell ref="D12:H12"/>
    <mergeCell ref="J12:L12"/>
    <mergeCell ref="M12:N12"/>
    <mergeCell ref="P12:Q12"/>
    <mergeCell ref="S12:U12"/>
    <mergeCell ref="A11:C11"/>
    <mergeCell ref="D11:H11"/>
    <mergeCell ref="J11:L11"/>
    <mergeCell ref="M11:N11"/>
    <mergeCell ref="P11:Q11"/>
    <mergeCell ref="S9:U9"/>
    <mergeCell ref="A10:C10"/>
    <mergeCell ref="D10:H10"/>
    <mergeCell ref="J10:L10"/>
    <mergeCell ref="M10:N10"/>
    <mergeCell ref="P10:Q10"/>
    <mergeCell ref="S10:U10"/>
    <mergeCell ref="A9:C9"/>
    <mergeCell ref="D9:H9"/>
    <mergeCell ref="J9:L9"/>
    <mergeCell ref="M9:N9"/>
    <mergeCell ref="P9:Q9"/>
    <mergeCell ref="S7:U7"/>
    <mergeCell ref="A8:C8"/>
    <mergeCell ref="D8:H8"/>
    <mergeCell ref="J8:L8"/>
    <mergeCell ref="M8:N8"/>
    <mergeCell ref="P8:Q8"/>
    <mergeCell ref="S8:U8"/>
    <mergeCell ref="A7:C7"/>
    <mergeCell ref="D7:H7"/>
    <mergeCell ref="J7:L7"/>
    <mergeCell ref="M7:N7"/>
    <mergeCell ref="P7:Q7"/>
    <mergeCell ref="S5:U5"/>
    <mergeCell ref="A6:C6"/>
    <mergeCell ref="D6:H6"/>
    <mergeCell ref="J6:L6"/>
    <mergeCell ref="M6:N6"/>
    <mergeCell ref="P6:Q6"/>
    <mergeCell ref="S6:U6"/>
    <mergeCell ref="A5:C5"/>
    <mergeCell ref="D5:H5"/>
    <mergeCell ref="J5:L5"/>
    <mergeCell ref="M5:N5"/>
    <mergeCell ref="P5:Q5"/>
    <mergeCell ref="A4:H4"/>
    <mergeCell ref="J4:L4"/>
    <mergeCell ref="M4:N4"/>
    <mergeCell ref="P4:Q4"/>
    <mergeCell ref="S4:U4"/>
    <mergeCell ref="A1:U1"/>
    <mergeCell ref="A3:C3"/>
    <mergeCell ref="D3:H3"/>
    <mergeCell ref="J3:L3"/>
    <mergeCell ref="M3:N3"/>
    <mergeCell ref="P3:Q3"/>
    <mergeCell ref="S3:U3"/>
    <mergeCell ref="A80:C80"/>
    <mergeCell ref="D80:H80"/>
    <mergeCell ref="J80:L80"/>
    <mergeCell ref="M80:N80"/>
    <mergeCell ref="P80:Q80"/>
    <mergeCell ref="S80:U80"/>
    <mergeCell ref="A77:C77"/>
    <mergeCell ref="D77:H77"/>
    <mergeCell ref="J77:L77"/>
    <mergeCell ref="M77:N77"/>
    <mergeCell ref="P77:Q77"/>
    <mergeCell ref="S77:U77"/>
    <mergeCell ref="S78:U78"/>
    <mergeCell ref="A79:C79"/>
    <mergeCell ref="D79:H79"/>
    <mergeCell ref="J79:L79"/>
    <mergeCell ref="M79:N79"/>
    <mergeCell ref="P79:Q79"/>
    <mergeCell ref="S79:U79"/>
    <mergeCell ref="A78:C78"/>
    <mergeCell ref="D78:H78"/>
    <mergeCell ref="J78:L78"/>
    <mergeCell ref="M78:N78"/>
    <mergeCell ref="P78:Q78"/>
    <mergeCell ref="A87:C87"/>
    <mergeCell ref="D87:H87"/>
    <mergeCell ref="J87:L87"/>
    <mergeCell ref="M87:N87"/>
    <mergeCell ref="P87:Q87"/>
    <mergeCell ref="S87:U87"/>
    <mergeCell ref="A85:C85"/>
    <mergeCell ref="D85:H85"/>
    <mergeCell ref="J85:L85"/>
    <mergeCell ref="M85:N85"/>
    <mergeCell ref="P85:Q85"/>
    <mergeCell ref="S85:U85"/>
    <mergeCell ref="A86:C86"/>
    <mergeCell ref="D86:H86"/>
    <mergeCell ref="J86:L86"/>
    <mergeCell ref="M86:N86"/>
    <mergeCell ref="P86:Q86"/>
    <mergeCell ref="S86:U86"/>
  </mergeCells>
  <pageMargins left="0.45" right="0.45" top="0.5" bottom="0.85375000000000001" header="0.5" footer="0.5"/>
  <pageSetup scale="70" orientation="landscape" r:id="rId1"/>
  <headerFooter alignWithMargins="0">
    <oddFooter>&amp;L&amp;"Arial,Regular"&amp;10 MS-737: Danville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4"/>
  <sheetViews>
    <sheetView showGridLines="0" view="pageLayout" topLeftCell="A7" zoomScaleNormal="100" workbookViewId="0">
      <selection activeCell="N24" sqref="N24"/>
    </sheetView>
  </sheetViews>
  <sheetFormatPr defaultRowHeight="15" x14ac:dyDescent="0.25"/>
  <cols>
    <col min="1" max="1" width="10.140625" customWidth="1"/>
    <col min="2" max="2" width="34.140625" customWidth="1"/>
    <col min="3" max="3" width="10.140625" customWidth="1"/>
    <col min="4" max="9" width="13.5703125" customWidth="1"/>
    <col min="10" max="10" width="0" hidden="1" customWidth="1"/>
    <col min="11" max="11" width="0.7109375" customWidth="1"/>
    <col min="13" max="13" width="11.42578125" style="49" customWidth="1"/>
    <col min="14" max="26" width="8.85546875" style="74"/>
  </cols>
  <sheetData>
    <row r="1" spans="1:26" ht="0.75" customHeight="1" x14ac:dyDescent="0.25"/>
    <row r="2" spans="1:26" ht="0.75" customHeight="1" x14ac:dyDescent="0.25"/>
    <row r="3" spans="1:26" ht="17.25" customHeight="1" x14ac:dyDescent="0.25">
      <c r="A3" s="623" t="s">
        <v>165</v>
      </c>
      <c r="B3" s="624"/>
      <c r="C3" s="624"/>
      <c r="D3" s="624"/>
      <c r="E3" s="624"/>
      <c r="F3" s="624"/>
      <c r="G3" s="624"/>
      <c r="H3" s="624"/>
      <c r="I3" s="624"/>
    </row>
    <row r="4" spans="1:26" ht="3.6" customHeight="1" x14ac:dyDescent="0.25"/>
    <row r="5" spans="1:26" ht="75" x14ac:dyDescent="0.25">
      <c r="A5" s="1" t="s">
        <v>11</v>
      </c>
      <c r="B5" s="2" t="s">
        <v>166</v>
      </c>
      <c r="C5" s="2" t="s">
        <v>13</v>
      </c>
      <c r="D5" s="2" t="s">
        <v>14</v>
      </c>
      <c r="E5" s="2" t="s">
        <v>15</v>
      </c>
      <c r="F5" s="2" t="s">
        <v>167</v>
      </c>
      <c r="G5" s="2" t="s">
        <v>168</v>
      </c>
      <c r="H5" s="2" t="s">
        <v>18</v>
      </c>
      <c r="I5" s="10" t="s">
        <v>19</v>
      </c>
    </row>
    <row r="6" spans="1:26" s="35" customFormat="1" x14ac:dyDescent="0.25">
      <c r="A6" s="625" t="str">
        <f>LEFT(B6,4)</f>
        <v>4915</v>
      </c>
      <c r="B6" s="30" t="str">
        <f>'BudCom Expense worksheet'!A761</f>
        <v>4915 Transfers to Capital Reserve Fund</v>
      </c>
      <c r="C6" s="203" t="str">
        <f>'BudCom Expense worksheet'!B772</f>
        <v>2021-05</v>
      </c>
      <c r="D6" s="63"/>
      <c r="E6" s="63"/>
      <c r="F6" s="537">
        <f>'BudCom Expense worksheet'!L772</f>
        <v>100000</v>
      </c>
      <c r="G6" s="537">
        <f>'BudCom Expense worksheet'!M772</f>
        <v>0</v>
      </c>
      <c r="H6" s="537">
        <f>'BudCom Expense worksheet'!N772</f>
        <v>100000</v>
      </c>
      <c r="I6" s="537">
        <f>'BudCom Expense worksheet'!P772</f>
        <v>0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s="35" customFormat="1" x14ac:dyDescent="0.25">
      <c r="A7" s="626"/>
      <c r="B7" s="53" t="s">
        <v>170</v>
      </c>
      <c r="C7" s="582" t="str">
        <f>'BudCom Expense worksheet'!C772</f>
        <v>FD CRF for Future FD Vehicle Purchases</v>
      </c>
      <c r="D7" s="572"/>
      <c r="E7" s="572"/>
      <c r="F7" s="572"/>
      <c r="G7" s="572"/>
      <c r="H7" s="572"/>
      <c r="I7" s="573"/>
      <c r="M7" s="73"/>
      <c r="N7" s="30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s="35" customFormat="1" x14ac:dyDescent="0.25">
      <c r="A8" s="625" t="str">
        <f>LEFT(B8,4)</f>
        <v>4915</v>
      </c>
      <c r="B8" s="80" t="str">
        <f>B6</f>
        <v>4915 Transfers to Capital Reserve Fund</v>
      </c>
      <c r="C8" s="203" t="str">
        <f>'BudCom Expense worksheet'!B773</f>
        <v>2021-08</v>
      </c>
      <c r="D8" s="81"/>
      <c r="E8" s="81"/>
      <c r="F8" s="537">
        <f>'BudCom Expense worksheet'!L773</f>
        <v>10000</v>
      </c>
      <c r="G8" s="537">
        <f>'BudCom Expense worksheet'!M773</f>
        <v>0</v>
      </c>
      <c r="H8" s="537">
        <f>'BudCom Expense worksheet'!N773</f>
        <v>10000</v>
      </c>
      <c r="I8" s="537">
        <f>'BudCom Expense worksheet'!P773</f>
        <v>0</v>
      </c>
      <c r="J8" s="98">
        <f>'BudCom Expense worksheet'!P763</f>
        <v>0</v>
      </c>
      <c r="K8" s="98">
        <f>'BudCom Expense worksheet'!Q763</f>
        <v>0</v>
      </c>
      <c r="L8" s="98"/>
      <c r="M8" s="73"/>
      <c r="N8" s="30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s="35" customFormat="1" ht="14.45" customHeight="1" x14ac:dyDescent="0.25">
      <c r="A9" s="626"/>
      <c r="B9" s="53" t="s">
        <v>170</v>
      </c>
      <c r="C9" s="582" t="str">
        <f>'BudCom Expense worksheet'!C773</f>
        <v>FD Equipment CRF</v>
      </c>
      <c r="D9" s="572"/>
      <c r="E9" s="572"/>
      <c r="F9" s="572"/>
      <c r="G9" s="572"/>
      <c r="H9" s="572"/>
      <c r="I9" s="573"/>
      <c r="M9" s="73"/>
      <c r="N9" s="73"/>
      <c r="O9" s="73"/>
      <c r="P9" s="73"/>
      <c r="Q9" s="73"/>
    </row>
    <row r="10" spans="1:26" s="35" customFormat="1" ht="18" x14ac:dyDescent="0.25">
      <c r="A10" s="625" t="str">
        <f>LEFT(B10,4)</f>
        <v>4915</v>
      </c>
      <c r="B10" s="62" t="str">
        <f>B6</f>
        <v>4915 Transfers to Capital Reserve Fund</v>
      </c>
      <c r="C10" s="203" t="str">
        <f>'BudCom Expense worksheet'!B774</f>
        <v>2021-11</v>
      </c>
      <c r="D10" s="63"/>
      <c r="E10" s="63"/>
      <c r="F10" s="537">
        <f>'BudCom Expense worksheet'!L774</f>
        <v>1000</v>
      </c>
      <c r="G10" s="537">
        <f>'BudCom Expense worksheet'!M774</f>
        <v>0</v>
      </c>
      <c r="H10" s="537">
        <f>'BudCom Expense worksheet'!N774</f>
        <v>1000</v>
      </c>
      <c r="I10" s="537">
        <f>'BudCom Expense worksheet'!P774</f>
        <v>0</v>
      </c>
      <c r="M10" s="76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s="35" customFormat="1" ht="18" x14ac:dyDescent="0.25">
      <c r="A11" s="626"/>
      <c r="B11" s="53" t="s">
        <v>170</v>
      </c>
      <c r="C11" s="582" t="str">
        <f>'BudCom Expense worksheet'!C774</f>
        <v>Cemetery CRF</v>
      </c>
      <c r="D11" s="572"/>
      <c r="E11" s="572"/>
      <c r="F11" s="572"/>
      <c r="G11" s="572"/>
      <c r="H11" s="572"/>
      <c r="I11" s="573"/>
      <c r="M11" s="76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s="35" customFormat="1" x14ac:dyDescent="0.25">
      <c r="A12" s="625" t="str">
        <f>LEFT(B12,4)</f>
        <v>4915</v>
      </c>
      <c r="B12" s="62" t="str">
        <f>B6</f>
        <v>4915 Transfers to Capital Reserve Fund</v>
      </c>
      <c r="C12" s="203" t="str">
        <f>'BudCom Expense worksheet'!B775</f>
        <v>2021-14</v>
      </c>
      <c r="D12" s="63"/>
      <c r="E12" s="63"/>
      <c r="F12" s="537">
        <f>'BudCom Expense worksheet'!L775</f>
        <v>5000</v>
      </c>
      <c r="G12" s="537">
        <f>'BudCom Expense worksheet'!M775</f>
        <v>0</v>
      </c>
      <c r="H12" s="537">
        <f>'BudCom Expense worksheet'!N775</f>
        <v>5000</v>
      </c>
      <c r="I12" s="537">
        <f>'BudCom Expense worksheet'!P775</f>
        <v>0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s="35" customFormat="1" x14ac:dyDescent="0.25">
      <c r="A13" s="626"/>
      <c r="B13" s="53" t="s">
        <v>170</v>
      </c>
      <c r="C13" s="582" t="str">
        <f>'BudCom Expense worksheet'!C775</f>
        <v>Highway CRF</v>
      </c>
      <c r="D13" s="572"/>
      <c r="E13" s="572"/>
      <c r="F13" s="572"/>
      <c r="G13" s="572"/>
      <c r="H13" s="572"/>
      <c r="I13" s="5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s="35" customFormat="1" ht="18" x14ac:dyDescent="0.25">
      <c r="A14" s="625" t="str">
        <f>LEFT(B14,4)</f>
        <v>4916</v>
      </c>
      <c r="B14" s="30" t="str">
        <f>'BudCom Expense worksheet'!A778</f>
        <v>4916 Transfers to Expendable Trust Funds</v>
      </c>
      <c r="C14" s="203" t="str">
        <f>'BudCom Expense worksheet'!B786</f>
        <v>2021-07</v>
      </c>
      <c r="D14" s="63"/>
      <c r="E14" s="63"/>
      <c r="F14" s="537">
        <f>'BudCom Expense worksheet'!L786</f>
        <v>10000</v>
      </c>
      <c r="G14" s="537">
        <f>'BudCom Expense worksheet'!M786</f>
        <v>0</v>
      </c>
      <c r="H14" s="537">
        <f>'BudCom Expense worksheet'!N786</f>
        <v>10000</v>
      </c>
      <c r="I14" s="537">
        <f>'BudCom Expense worksheet'!P786</f>
        <v>0</v>
      </c>
      <c r="M14" s="76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s="35" customFormat="1" x14ac:dyDescent="0.25">
      <c r="A15" s="626"/>
      <c r="B15" s="53" t="s">
        <v>170</v>
      </c>
      <c r="C15" s="582" t="str">
        <f>'BudCom Expense worksheet'!C786</f>
        <v>Milfoil Control ETF</v>
      </c>
      <c r="D15" s="572"/>
      <c r="E15" s="572"/>
      <c r="F15" s="572"/>
      <c r="G15" s="572"/>
      <c r="H15" s="572"/>
      <c r="I15" s="5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s="35" customFormat="1" x14ac:dyDescent="0.25">
      <c r="A16" s="625" t="str">
        <f>LEFT(B16,4)</f>
        <v>4916</v>
      </c>
      <c r="B16" s="30" t="str">
        <f>B14</f>
        <v>4916 Transfers to Expendable Trust Funds</v>
      </c>
      <c r="C16" s="203" t="str">
        <f>'BudCom Expense worksheet'!B787</f>
        <v>2021-10</v>
      </c>
      <c r="D16" s="81"/>
      <c r="E16" s="81"/>
      <c r="F16" s="537">
        <f>'BudCom Expense worksheet'!L787</f>
        <v>1400</v>
      </c>
      <c r="G16" s="537">
        <f>'BudCom Expense worksheet'!M787</f>
        <v>0</v>
      </c>
      <c r="H16" s="537">
        <f>'BudCom Expense worksheet'!N787</f>
        <v>1400</v>
      </c>
      <c r="I16" s="537">
        <f>'BudCom Expense worksheet'!P787</f>
        <v>0</v>
      </c>
      <c r="M16" s="73"/>
      <c r="N16" s="73"/>
      <c r="O16" s="73"/>
      <c r="P16" s="73"/>
      <c r="Q16" s="73"/>
    </row>
    <row r="17" spans="1:26" s="35" customFormat="1" x14ac:dyDescent="0.25">
      <c r="A17" s="626"/>
      <c r="B17" s="53" t="s">
        <v>170</v>
      </c>
      <c r="C17" s="582" t="str">
        <f>'BudCom Expense worksheet'!C787</f>
        <v>Municipal Mosquito Control ETF</v>
      </c>
      <c r="D17" s="572"/>
      <c r="E17" s="572"/>
      <c r="F17" s="572"/>
      <c r="G17" s="572"/>
      <c r="H17" s="572"/>
      <c r="I17" s="573"/>
      <c r="M17" s="73"/>
      <c r="N17" s="73"/>
      <c r="O17" s="73"/>
      <c r="P17" s="73"/>
      <c r="Q17" s="73"/>
    </row>
    <row r="18" spans="1:26" s="82" customFormat="1" x14ac:dyDescent="0.25">
      <c r="A18" s="625" t="str">
        <f>LEFT(B18,4)</f>
        <v/>
      </c>
      <c r="B18" s="80"/>
      <c r="C18" s="582"/>
      <c r="D18" s="572"/>
      <c r="E18" s="572"/>
      <c r="F18" s="572"/>
      <c r="G18" s="572"/>
      <c r="H18" s="572"/>
      <c r="I18" s="573"/>
    </row>
    <row r="19" spans="1:26" s="82" customFormat="1" x14ac:dyDescent="0.25">
      <c r="A19" s="626"/>
      <c r="B19" s="53" t="s">
        <v>170</v>
      </c>
      <c r="C19" s="582"/>
      <c r="D19" s="572"/>
      <c r="E19" s="572"/>
      <c r="F19" s="572"/>
      <c r="G19" s="572"/>
      <c r="H19" s="572"/>
      <c r="I19" s="573"/>
    </row>
    <row r="20" spans="1:26" s="35" customFormat="1" x14ac:dyDescent="0.25">
      <c r="A20" s="627" t="s">
        <v>172</v>
      </c>
      <c r="B20" s="573"/>
      <c r="C20" s="54" t="s">
        <v>8</v>
      </c>
      <c r="D20" s="55">
        <f t="shared" ref="D20:I20" si="0">D10+D14+D12+D6+D8+D16+D18</f>
        <v>0</v>
      </c>
      <c r="E20" s="55">
        <f t="shared" si="0"/>
        <v>0</v>
      </c>
      <c r="F20" s="55">
        <f t="shared" si="0"/>
        <v>127400</v>
      </c>
      <c r="G20" s="55">
        <f t="shared" si="0"/>
        <v>0</v>
      </c>
      <c r="H20" s="55">
        <f t="shared" si="0"/>
        <v>127400</v>
      </c>
      <c r="I20" s="55">
        <f t="shared" si="0"/>
        <v>0</v>
      </c>
      <c r="M20" s="73"/>
      <c r="N20" s="30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s="35" customFormat="1" x14ac:dyDescent="0.25">
      <c r="A21"/>
      <c r="B21"/>
      <c r="C21"/>
      <c r="D21"/>
      <c r="E21"/>
      <c r="F21"/>
      <c r="G21"/>
      <c r="H21"/>
      <c r="I21"/>
      <c r="M21" s="73"/>
      <c r="N21" s="30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s="77" customFormat="1" x14ac:dyDescent="0.25">
      <c r="A22" s="590" t="s">
        <v>173</v>
      </c>
      <c r="B22" s="628"/>
      <c r="C22" s="628"/>
      <c r="D22" s="628"/>
      <c r="E22" s="628"/>
      <c r="F22" s="628"/>
      <c r="G22" s="628"/>
      <c r="H22" s="628"/>
      <c r="I22" s="628"/>
      <c r="N22" s="78"/>
    </row>
    <row r="23" spans="1:26" s="35" customFormat="1" x14ac:dyDescent="0.25">
      <c r="A23"/>
      <c r="B23"/>
      <c r="C23"/>
      <c r="D23"/>
      <c r="E23"/>
      <c r="F23"/>
      <c r="G23"/>
      <c r="H23"/>
      <c r="I23"/>
      <c r="M23" s="73"/>
      <c r="N23" s="30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s="35" customFormat="1" ht="45" x14ac:dyDescent="0.15">
      <c r="A24" s="1" t="s">
        <v>11</v>
      </c>
      <c r="B24" s="2" t="s">
        <v>166</v>
      </c>
      <c r="C24" s="3" t="s">
        <v>13</v>
      </c>
      <c r="D24" s="3" t="s">
        <v>14</v>
      </c>
      <c r="E24" s="3" t="s">
        <v>15</v>
      </c>
      <c r="F24" s="3" t="s">
        <v>16</v>
      </c>
      <c r="G24" s="3" t="s">
        <v>17</v>
      </c>
      <c r="H24" s="3" t="s">
        <v>18</v>
      </c>
      <c r="I24" s="4" t="s">
        <v>19</v>
      </c>
      <c r="M24" s="73"/>
      <c r="N24" s="29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s="35" customFormat="1" ht="14.45" customHeight="1" x14ac:dyDescent="0.25">
      <c r="A25" s="621" t="str">
        <f>LEFT(B25,4)</f>
        <v>4911</v>
      </c>
      <c r="B25" s="30" t="str">
        <f>'BudCom Expense worksheet'!A721</f>
        <v>4911 Transfers to General Fund</v>
      </c>
      <c r="C25" s="203" t="str">
        <f>'BudCom Expense worksheet'!B731</f>
        <v>2021-12</v>
      </c>
      <c r="D25" s="63"/>
      <c r="E25" s="63"/>
      <c r="F25" s="63">
        <f>'BudCom Expense worksheet'!L731</f>
        <v>41.27</v>
      </c>
      <c r="G25" s="63">
        <f>'BudCom Expense worksheet'!M731</f>
        <v>0</v>
      </c>
      <c r="H25" s="63">
        <f>'BudCom Expense worksheet'!N731</f>
        <v>41.27</v>
      </c>
      <c r="I25" s="63">
        <f>'BudCom Expense worksheet'!P731</f>
        <v>0</v>
      </c>
      <c r="M25" s="73"/>
      <c r="N25" s="30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s="35" customFormat="1" ht="14.45" customHeight="1" x14ac:dyDescent="0.25">
      <c r="A26" s="622"/>
      <c r="B26" s="53" t="s">
        <v>170</v>
      </c>
      <c r="C26" s="582" t="str">
        <f>'BudCom Expense worksheet'!C731</f>
        <v>Colby Memorial Library Expend Interest</v>
      </c>
      <c r="D26" s="572"/>
      <c r="E26" s="572"/>
      <c r="F26" s="572"/>
      <c r="G26" s="572"/>
      <c r="H26" s="572"/>
      <c r="I26" s="573"/>
      <c r="M26" s="73"/>
      <c r="N26" s="30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s="35" customFormat="1" ht="14.45" customHeight="1" x14ac:dyDescent="0.25">
      <c r="A27" s="621" t="str">
        <f>LEFT(B27,4)</f>
        <v>4913</v>
      </c>
      <c r="B27" s="30" t="str">
        <f>'BudCom Expense worksheet'!A742</f>
        <v>4913 Transfers to Capital Projects Funds</v>
      </c>
      <c r="C27" s="203" t="str">
        <f>'BudCom Expense worksheet'!B750</f>
        <v>2021-06</v>
      </c>
      <c r="D27" s="63"/>
      <c r="E27" s="63"/>
      <c r="F27" s="63">
        <f>'BudCom Expense worksheet'!L750</f>
        <v>10000</v>
      </c>
      <c r="G27" s="537">
        <f>'BudCom Expense worksheet'!M750</f>
        <v>0</v>
      </c>
      <c r="H27" s="537">
        <f>'BudCom Expense worksheet'!N750</f>
        <v>10000</v>
      </c>
      <c r="I27" s="537">
        <f>'BudCom Expense worksheet'!P750</f>
        <v>0</v>
      </c>
      <c r="M27" s="73"/>
      <c r="N27" s="29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s="64" customFormat="1" ht="14.45" customHeight="1" x14ac:dyDescent="0.25">
      <c r="A28" s="622"/>
      <c r="B28" s="53" t="s">
        <v>170</v>
      </c>
      <c r="C28" s="582" t="str">
        <f>'BudCom Expense worksheet'!C750</f>
        <v>Danville Infrastructure &amp; Facility non-CRF</v>
      </c>
      <c r="D28" s="572"/>
      <c r="E28" s="572"/>
      <c r="F28" s="572"/>
      <c r="G28" s="572"/>
      <c r="H28" s="572"/>
      <c r="I28" s="573"/>
      <c r="M28" s="49"/>
      <c r="N28" s="74"/>
      <c r="O28" s="74"/>
      <c r="P28" s="74"/>
      <c r="Q28" s="74"/>
      <c r="R28" s="73"/>
      <c r="S28" s="73"/>
      <c r="T28" s="73"/>
      <c r="U28" s="73"/>
      <c r="V28" s="73"/>
      <c r="W28" s="73"/>
      <c r="X28" s="73"/>
      <c r="Y28" s="73"/>
      <c r="Z28" s="73"/>
    </row>
    <row r="29" spans="1:26" s="64" customFormat="1" ht="14.45" customHeight="1" x14ac:dyDescent="0.25">
      <c r="A29" s="621" t="str">
        <f>LEFT(B29,4)</f>
        <v>4913</v>
      </c>
      <c r="B29" s="30" t="str">
        <f>B27</f>
        <v>4913 Transfers to Capital Projects Funds</v>
      </c>
      <c r="C29" s="203" t="str">
        <f>'BudCom Expense worksheet'!B751</f>
        <v>2021-09</v>
      </c>
      <c r="D29" s="63"/>
      <c r="E29" s="63"/>
      <c r="F29" s="537">
        <f>'BudCom Expense worksheet'!L751</f>
        <v>5000</v>
      </c>
      <c r="G29" s="537">
        <f>'BudCom Expense worksheet'!M751</f>
        <v>0</v>
      </c>
      <c r="H29" s="537">
        <f>'BudCom Expense worksheet'!N751</f>
        <v>5000</v>
      </c>
      <c r="I29" s="537">
        <f>'BudCom Expense worksheet'!P751</f>
        <v>0</v>
      </c>
      <c r="M29" s="49"/>
      <c r="N29" s="74"/>
      <c r="O29" s="74"/>
      <c r="P29" s="74"/>
      <c r="Q29" s="74"/>
      <c r="R29" s="73"/>
      <c r="S29" s="73"/>
      <c r="T29" s="73"/>
      <c r="U29" s="73"/>
      <c r="V29" s="73"/>
      <c r="W29" s="73"/>
      <c r="X29" s="73"/>
      <c r="Y29" s="73"/>
      <c r="Z29" s="73"/>
    </row>
    <row r="30" spans="1:26" s="35" customFormat="1" ht="14.45" customHeight="1" x14ac:dyDescent="0.25">
      <c r="A30" s="622"/>
      <c r="B30" s="53" t="s">
        <v>170</v>
      </c>
      <c r="C30" s="582" t="str">
        <f>'BudCom Expense worksheet'!C751</f>
        <v>Colby Mem Libr'y Infrastructure &amp; Facility non-CRF</v>
      </c>
      <c r="D30" s="572"/>
      <c r="E30" s="572"/>
      <c r="F30" s="572"/>
      <c r="G30" s="572"/>
      <c r="H30" s="572"/>
      <c r="I30" s="573"/>
      <c r="M30" s="49"/>
      <c r="N30" s="74"/>
      <c r="O30" s="74"/>
      <c r="P30" s="74"/>
      <c r="Q30" s="74"/>
      <c r="R30" s="73"/>
      <c r="S30" s="73"/>
      <c r="T30" s="73"/>
      <c r="U30" s="73"/>
      <c r="V30" s="73"/>
      <c r="W30" s="73"/>
      <c r="X30" s="73"/>
      <c r="Y30" s="73"/>
      <c r="Z30" s="73"/>
    </row>
    <row r="31" spans="1:26" s="90" customFormat="1" ht="14.45" customHeight="1" x14ac:dyDescent="0.25">
      <c r="A31" s="621" t="str">
        <f>LEFT(B31,4)</f>
        <v>4913</v>
      </c>
      <c r="B31" s="89" t="str">
        <f>B29</f>
        <v>4913 Transfers to Capital Projects Funds</v>
      </c>
      <c r="C31" s="203" t="str">
        <f>'BudCom Expense worksheet'!B752</f>
        <v>2021-13</v>
      </c>
      <c r="D31" s="91"/>
      <c r="E31" s="91"/>
      <c r="F31" s="537">
        <f>'BudCom Expense worksheet'!L752</f>
        <v>5000</v>
      </c>
      <c r="G31" s="537">
        <f>'BudCom Expense worksheet'!M752</f>
        <v>0</v>
      </c>
      <c r="H31" s="537">
        <f>'BudCom Expense worksheet'!N752</f>
        <v>5000</v>
      </c>
      <c r="I31" s="537">
        <f>'BudCom Expense worksheet'!P752</f>
        <v>0</v>
      </c>
      <c r="M31" s="49"/>
      <c r="N31" s="92"/>
      <c r="O31" s="92"/>
      <c r="P31" s="92"/>
      <c r="Q31" s="92"/>
    </row>
    <row r="32" spans="1:26" s="90" customFormat="1" ht="14.45" customHeight="1" x14ac:dyDescent="0.25">
      <c r="A32" s="622"/>
      <c r="B32" s="53" t="s">
        <v>170</v>
      </c>
      <c r="C32" s="582" t="str">
        <f>'BudCom Expense worksheet'!C752</f>
        <v>ACO Vehicle Replacement non-CRF</v>
      </c>
      <c r="D32" s="572"/>
      <c r="E32" s="572"/>
      <c r="F32" s="572"/>
      <c r="G32" s="572"/>
      <c r="H32" s="572"/>
      <c r="I32" s="573"/>
      <c r="M32" s="49"/>
      <c r="N32" s="92"/>
      <c r="O32" s="92"/>
      <c r="P32" s="92"/>
      <c r="Q32" s="92"/>
    </row>
    <row r="33" spans="1:26" s="90" customFormat="1" ht="14.45" customHeight="1" x14ac:dyDescent="0.25">
      <c r="A33" s="621" t="str">
        <f>LEFT(B33,4)</f>
        <v/>
      </c>
      <c r="B33" s="89"/>
      <c r="C33" s="93"/>
      <c r="D33" s="91"/>
      <c r="E33" s="91"/>
      <c r="F33" s="91"/>
      <c r="G33" s="91"/>
      <c r="H33" s="91"/>
      <c r="I33" s="91"/>
      <c r="M33" s="49"/>
      <c r="N33" s="92"/>
      <c r="O33" s="92"/>
      <c r="P33" s="92"/>
      <c r="Q33" s="92"/>
    </row>
    <row r="34" spans="1:26" s="90" customFormat="1" ht="14.45" customHeight="1" x14ac:dyDescent="0.25">
      <c r="A34" s="622"/>
      <c r="B34" s="53" t="s">
        <v>170</v>
      </c>
      <c r="C34" s="582"/>
      <c r="D34" s="572"/>
      <c r="E34" s="572"/>
      <c r="F34" s="572"/>
      <c r="G34" s="572"/>
      <c r="H34" s="572"/>
      <c r="I34" s="573"/>
      <c r="M34" s="49"/>
      <c r="N34" s="92"/>
      <c r="O34" s="92"/>
      <c r="P34" s="92"/>
      <c r="Q34" s="92"/>
    </row>
    <row r="35" spans="1:26" s="64" customFormat="1" ht="14.45" customHeight="1" x14ac:dyDescent="0.25">
      <c r="A35" s="621" t="str">
        <f>LEFT(B35,4)</f>
        <v/>
      </c>
      <c r="B35" s="62"/>
      <c r="C35" s="34"/>
      <c r="D35" s="63"/>
      <c r="E35" s="63"/>
      <c r="F35" s="63"/>
      <c r="G35" s="91"/>
      <c r="H35" s="91"/>
      <c r="I35" s="91"/>
      <c r="M35" s="49"/>
      <c r="N35" s="74"/>
      <c r="O35" s="74"/>
      <c r="P35" s="74"/>
      <c r="Q35" s="74"/>
      <c r="R35" s="73"/>
      <c r="S35" s="73"/>
      <c r="T35" s="73"/>
      <c r="U35" s="73"/>
      <c r="V35" s="73"/>
      <c r="W35" s="73"/>
      <c r="X35" s="73"/>
      <c r="Y35" s="73"/>
      <c r="Z35" s="73"/>
    </row>
    <row r="36" spans="1:26" s="64" customFormat="1" ht="14.45" customHeight="1" x14ac:dyDescent="0.25">
      <c r="A36" s="622"/>
      <c r="B36" s="53" t="s">
        <v>170</v>
      </c>
      <c r="C36" s="582"/>
      <c r="D36" s="572"/>
      <c r="E36" s="572"/>
      <c r="F36" s="572"/>
      <c r="G36" s="572"/>
      <c r="H36" s="572"/>
      <c r="I36" s="573"/>
      <c r="M36" s="49"/>
      <c r="N36" s="74"/>
      <c r="O36" s="74"/>
      <c r="P36" s="74"/>
      <c r="Q36" s="74"/>
      <c r="R36" s="73"/>
      <c r="S36" s="73"/>
      <c r="T36" s="73"/>
      <c r="U36" s="73"/>
      <c r="V36" s="73"/>
      <c r="W36" s="73"/>
      <c r="X36" s="73"/>
      <c r="Y36" s="73"/>
      <c r="Z36" s="73"/>
    </row>
    <row r="37" spans="1:26" s="90" customFormat="1" ht="24" customHeight="1" x14ac:dyDescent="0.25">
      <c r="A37" s="621"/>
      <c r="B37" s="89"/>
      <c r="C37" s="93"/>
      <c r="D37" s="91"/>
      <c r="E37" s="91"/>
      <c r="F37" s="91"/>
      <c r="G37" s="91"/>
      <c r="H37" s="91"/>
      <c r="I37" s="91"/>
      <c r="M37" s="49"/>
      <c r="N37" s="92"/>
      <c r="O37" s="92"/>
      <c r="P37" s="92"/>
      <c r="Q37" s="92"/>
    </row>
    <row r="38" spans="1:26" s="90" customFormat="1" ht="14.45" customHeight="1" x14ac:dyDescent="0.25">
      <c r="A38" s="622"/>
      <c r="B38" s="53" t="s">
        <v>170</v>
      </c>
      <c r="C38" s="582"/>
      <c r="D38" s="572"/>
      <c r="E38" s="572"/>
      <c r="F38" s="572"/>
      <c r="G38" s="572"/>
      <c r="H38" s="572"/>
      <c r="I38" s="573"/>
      <c r="M38" s="49"/>
      <c r="N38" s="92"/>
      <c r="O38" s="92"/>
      <c r="P38" s="92"/>
      <c r="Q38" s="92"/>
    </row>
    <row r="39" spans="1:26" s="96" customFormat="1" ht="14.45" customHeight="1" x14ac:dyDescent="0.25">
      <c r="A39" s="621" t="str">
        <f>LEFT(B39,4)</f>
        <v/>
      </c>
      <c r="B39" s="94"/>
      <c r="C39" s="93"/>
      <c r="D39" s="95"/>
      <c r="E39" s="95"/>
      <c r="F39" s="95"/>
      <c r="G39" s="95"/>
      <c r="H39" s="95"/>
      <c r="I39" s="95"/>
      <c r="M39" s="49"/>
      <c r="N39" s="97"/>
      <c r="O39" s="97"/>
      <c r="P39" s="97"/>
      <c r="Q39" s="97"/>
    </row>
    <row r="40" spans="1:26" s="96" customFormat="1" ht="14.45" customHeight="1" x14ac:dyDescent="0.25">
      <c r="A40" s="622"/>
      <c r="B40" s="53" t="s">
        <v>170</v>
      </c>
      <c r="C40" s="582"/>
      <c r="D40" s="572"/>
      <c r="E40" s="572"/>
      <c r="F40" s="572"/>
      <c r="G40" s="572"/>
      <c r="H40" s="572"/>
      <c r="I40" s="573"/>
      <c r="M40" s="49"/>
      <c r="N40" s="97"/>
      <c r="O40" s="97"/>
      <c r="P40" s="97"/>
      <c r="Q40" s="97"/>
    </row>
    <row r="41" spans="1:26" s="90" customFormat="1" ht="14.45" customHeight="1" x14ac:dyDescent="0.25">
      <c r="A41" s="621" t="str">
        <f>LEFT(B41,4)</f>
        <v/>
      </c>
      <c r="B41" s="89"/>
      <c r="C41" s="93"/>
      <c r="D41" s="91"/>
      <c r="E41" s="91"/>
      <c r="F41" s="91"/>
      <c r="G41" s="91"/>
      <c r="H41" s="91"/>
      <c r="I41" s="91"/>
      <c r="M41" s="49"/>
      <c r="N41" s="92"/>
      <c r="O41" s="92"/>
      <c r="P41" s="92"/>
      <c r="Q41" s="92"/>
    </row>
    <row r="42" spans="1:26" s="90" customFormat="1" ht="14.45" customHeight="1" x14ac:dyDescent="0.25">
      <c r="A42" s="622"/>
      <c r="B42" s="53" t="s">
        <v>170</v>
      </c>
      <c r="C42" s="582"/>
      <c r="D42" s="572"/>
      <c r="E42" s="572"/>
      <c r="F42" s="572"/>
      <c r="G42" s="572"/>
      <c r="H42" s="572"/>
      <c r="I42" s="573"/>
      <c r="M42" s="49"/>
      <c r="N42" s="92"/>
      <c r="O42" s="92"/>
      <c r="P42" s="92"/>
      <c r="Q42" s="92"/>
    </row>
    <row r="43" spans="1:26" s="64" customFormat="1" ht="14.45" customHeight="1" x14ac:dyDescent="0.25">
      <c r="A43" s="621" t="str">
        <f>LEFT(B43,4)</f>
        <v/>
      </c>
      <c r="B43" s="62"/>
      <c r="C43" s="34"/>
      <c r="D43" s="63"/>
      <c r="E43" s="63"/>
      <c r="F43" s="91"/>
      <c r="G43" s="91"/>
      <c r="H43" s="91"/>
      <c r="I43" s="91"/>
      <c r="M43" s="49"/>
      <c r="N43" s="74"/>
      <c r="O43" s="74"/>
      <c r="P43" s="74"/>
      <c r="Q43" s="74"/>
      <c r="R43" s="73"/>
      <c r="S43" s="73"/>
      <c r="T43" s="73"/>
      <c r="U43" s="73"/>
      <c r="V43" s="73"/>
      <c r="W43" s="73"/>
      <c r="X43" s="73"/>
      <c r="Y43" s="73"/>
      <c r="Z43" s="73"/>
    </row>
    <row r="44" spans="1:26" s="64" customFormat="1" ht="14.45" customHeight="1" x14ac:dyDescent="0.25">
      <c r="A44" s="622"/>
      <c r="B44" s="53" t="s">
        <v>170</v>
      </c>
      <c r="C44" s="582"/>
      <c r="D44" s="572"/>
      <c r="E44" s="572"/>
      <c r="F44" s="572"/>
      <c r="G44" s="572"/>
      <c r="H44" s="572"/>
      <c r="I44" s="573"/>
      <c r="M44" s="49"/>
      <c r="N44" s="74"/>
      <c r="O44" s="74"/>
      <c r="P44" s="74"/>
      <c r="Q44" s="74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4.45" customHeight="1" x14ac:dyDescent="0.25">
      <c r="A45" s="627" t="s">
        <v>175</v>
      </c>
      <c r="B45" s="573"/>
      <c r="C45" s="61" t="s">
        <v>8</v>
      </c>
      <c r="D45" s="55">
        <f t="shared" ref="D45:I45" si="1">D25+D27+D29+D35+D37+D31+D33+D41+D43</f>
        <v>0</v>
      </c>
      <c r="E45" s="55">
        <f t="shared" si="1"/>
        <v>0</v>
      </c>
      <c r="F45" s="55">
        <f t="shared" si="1"/>
        <v>20041.27</v>
      </c>
      <c r="G45" s="55">
        <f t="shared" si="1"/>
        <v>0</v>
      </c>
      <c r="H45" s="55">
        <f t="shared" si="1"/>
        <v>20041.27</v>
      </c>
      <c r="I45" s="55">
        <f t="shared" si="1"/>
        <v>0</v>
      </c>
      <c r="R45" s="73"/>
    </row>
    <row r="46" spans="1:26" ht="14.45" customHeight="1" x14ac:dyDescent="0.25">
      <c r="N46" s="73"/>
      <c r="O46" s="73"/>
      <c r="P46" s="73"/>
      <c r="Q46" s="73"/>
      <c r="R46" s="73"/>
    </row>
    <row r="47" spans="1:26" ht="14.45" customHeight="1" x14ac:dyDescent="0.25">
      <c r="N47" s="73"/>
      <c r="O47" s="73"/>
      <c r="P47" s="73"/>
      <c r="Q47" s="73"/>
      <c r="R47" s="73"/>
    </row>
    <row r="48" spans="1:26" ht="14.45" customHeight="1" x14ac:dyDescent="0.25">
      <c r="N48" s="73"/>
      <c r="O48" s="73"/>
      <c r="P48" s="73"/>
      <c r="Q48" s="73"/>
      <c r="R48" s="73"/>
    </row>
    <row r="49" spans="1:26" s="64" customFormat="1" ht="14.45" customHeight="1" x14ac:dyDescent="0.25">
      <c r="A49"/>
      <c r="B49"/>
      <c r="C49"/>
      <c r="D49"/>
      <c r="E49"/>
      <c r="F49"/>
      <c r="G49"/>
      <c r="H49"/>
      <c r="I49"/>
      <c r="M49" s="49"/>
      <c r="N49" s="73"/>
      <c r="O49" s="73"/>
      <c r="P49" s="73"/>
      <c r="Q49" s="73"/>
      <c r="R49" s="74"/>
      <c r="S49" s="73"/>
      <c r="T49" s="73"/>
      <c r="U49" s="73"/>
      <c r="V49" s="73"/>
      <c r="W49" s="73"/>
      <c r="X49" s="73"/>
      <c r="Y49" s="73"/>
      <c r="Z49" s="73"/>
    </row>
    <row r="50" spans="1:26" s="64" customFormat="1" ht="14.45" customHeight="1" x14ac:dyDescent="0.25">
      <c r="A50"/>
      <c r="B50"/>
      <c r="C50"/>
      <c r="D50"/>
      <c r="E50"/>
      <c r="F50"/>
      <c r="G50"/>
      <c r="H50"/>
      <c r="I50"/>
      <c r="M50" s="49"/>
      <c r="N50" s="73"/>
      <c r="O50" s="73"/>
      <c r="P50" s="73"/>
      <c r="Q50" s="73"/>
      <c r="R50" s="74"/>
      <c r="S50" s="73"/>
      <c r="T50" s="73"/>
      <c r="U50" s="73"/>
      <c r="V50" s="73"/>
      <c r="W50" s="73"/>
      <c r="X50" s="73"/>
      <c r="Y50" s="73"/>
      <c r="Z50" s="73"/>
    </row>
    <row r="51" spans="1:26" s="64" customFormat="1" x14ac:dyDescent="0.25">
      <c r="A51"/>
      <c r="B51"/>
      <c r="C51"/>
      <c r="D51"/>
      <c r="E51"/>
      <c r="F51"/>
      <c r="G51"/>
      <c r="H51"/>
      <c r="I51"/>
      <c r="M51" s="49"/>
      <c r="N51" s="73"/>
      <c r="O51" s="73"/>
      <c r="P51" s="73"/>
      <c r="Q51" s="73"/>
      <c r="R51" s="74"/>
      <c r="S51" s="73"/>
      <c r="T51" s="73"/>
      <c r="U51" s="73"/>
      <c r="V51" s="73"/>
      <c r="W51" s="73"/>
      <c r="X51" s="73"/>
      <c r="Y51" s="73"/>
      <c r="Z51" s="73"/>
    </row>
    <row r="52" spans="1:26" s="64" customFormat="1" x14ac:dyDescent="0.25">
      <c r="A52"/>
      <c r="B52"/>
      <c r="C52"/>
      <c r="D52"/>
      <c r="E52"/>
      <c r="F52"/>
      <c r="G52"/>
      <c r="H52"/>
      <c r="I52"/>
      <c r="M52" s="49"/>
      <c r="N52" s="74"/>
      <c r="O52" s="74"/>
      <c r="P52" s="74"/>
      <c r="Q52" s="74"/>
      <c r="R52" s="74"/>
      <c r="S52" s="73"/>
      <c r="T52" s="73"/>
      <c r="U52" s="73"/>
      <c r="V52" s="73"/>
      <c r="W52" s="73"/>
      <c r="X52" s="73"/>
      <c r="Y52" s="73"/>
      <c r="Z52" s="73"/>
    </row>
    <row r="53" spans="1:26" s="64" customFormat="1" x14ac:dyDescent="0.25">
      <c r="A53"/>
      <c r="B53"/>
      <c r="C53"/>
      <c r="D53"/>
      <c r="E53"/>
      <c r="F53"/>
      <c r="G53"/>
      <c r="H53"/>
      <c r="I53"/>
      <c r="M53" s="49"/>
      <c r="N53" s="74"/>
      <c r="O53" s="74"/>
      <c r="P53" s="74"/>
      <c r="Q53" s="74"/>
      <c r="R53" s="74"/>
      <c r="S53" s="73"/>
      <c r="T53" s="73"/>
      <c r="U53" s="73"/>
      <c r="V53" s="73"/>
      <c r="W53" s="73"/>
      <c r="X53" s="73"/>
      <c r="Y53" s="73"/>
      <c r="Z53" s="73"/>
    </row>
    <row r="54" spans="1:26" s="64" customFormat="1" x14ac:dyDescent="0.25">
      <c r="A54"/>
      <c r="B54"/>
      <c r="C54"/>
      <c r="D54"/>
      <c r="E54"/>
      <c r="F54"/>
      <c r="G54"/>
      <c r="H54"/>
      <c r="I54"/>
      <c r="M54" s="49"/>
      <c r="N54" s="74"/>
      <c r="O54" s="74"/>
      <c r="P54" s="74"/>
      <c r="Q54" s="74"/>
      <c r="R54" s="74"/>
      <c r="S54" s="73"/>
      <c r="T54" s="73"/>
      <c r="U54" s="73"/>
      <c r="V54" s="73"/>
      <c r="W54" s="73"/>
      <c r="X54" s="73"/>
      <c r="Y54" s="73"/>
      <c r="Z54" s="73"/>
    </row>
  </sheetData>
  <mergeCells count="39">
    <mergeCell ref="A45:B45"/>
    <mergeCell ref="A20:B20"/>
    <mergeCell ref="A22:I22"/>
    <mergeCell ref="A25:A26"/>
    <mergeCell ref="C26:I26"/>
    <mergeCell ref="A29:A30"/>
    <mergeCell ref="C30:I30"/>
    <mergeCell ref="C36:I36"/>
    <mergeCell ref="C44:I44"/>
    <mergeCell ref="A35:A36"/>
    <mergeCell ref="A43:A44"/>
    <mergeCell ref="A41:A42"/>
    <mergeCell ref="A31:A32"/>
    <mergeCell ref="C32:I32"/>
    <mergeCell ref="A39:A40"/>
    <mergeCell ref="C40:I40"/>
    <mergeCell ref="C17:I17"/>
    <mergeCell ref="A18:A19"/>
    <mergeCell ref="C19:I19"/>
    <mergeCell ref="A27:A28"/>
    <mergeCell ref="C28:I28"/>
    <mergeCell ref="A16:A17"/>
    <mergeCell ref="C18:I18"/>
    <mergeCell ref="A3:I3"/>
    <mergeCell ref="A14:A15"/>
    <mergeCell ref="C15:I15"/>
    <mergeCell ref="A12:A13"/>
    <mergeCell ref="C13:I13"/>
    <mergeCell ref="C11:I11"/>
    <mergeCell ref="A10:A11"/>
    <mergeCell ref="A6:A7"/>
    <mergeCell ref="C7:I7"/>
    <mergeCell ref="A8:A9"/>
    <mergeCell ref="C9:I9"/>
    <mergeCell ref="C42:I42"/>
    <mergeCell ref="A37:A38"/>
    <mergeCell ref="C38:I38"/>
    <mergeCell ref="A33:A34"/>
    <mergeCell ref="C34:I34"/>
  </mergeCells>
  <pageMargins left="0.45" right="0.45" top="0.5" bottom="0.85375000000000001" header="0.5" footer="0.5"/>
  <pageSetup scale="72" orientation="landscape" r:id="rId1"/>
  <headerFooter alignWithMargins="0">
    <oddFooter>&amp;L&amp;"Arial,Regular"&amp;10 MS-737: Danville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6"/>
  <sheetViews>
    <sheetView showGridLines="0" view="pageLayout" zoomScaleNormal="90" workbookViewId="0">
      <selection activeCell="B69" sqref="B69"/>
    </sheetView>
  </sheetViews>
  <sheetFormatPr defaultRowHeight="15" x14ac:dyDescent="0.25"/>
  <cols>
    <col min="1" max="1" width="10.140625" customWidth="1"/>
    <col min="2" max="2" width="34.140625" customWidth="1"/>
    <col min="3" max="3" width="10.140625" customWidth="1"/>
    <col min="4" max="6" width="27.28515625" customWidth="1"/>
    <col min="7" max="7" width="0.7109375" customWidth="1"/>
  </cols>
  <sheetData>
    <row r="1" spans="1:10" ht="0.75" customHeight="1" x14ac:dyDescent="0.25"/>
    <row r="2" spans="1:10" ht="9.75" customHeight="1" x14ac:dyDescent="0.25"/>
    <row r="3" spans="1:10" s="73" customFormat="1" ht="17.25" customHeight="1" x14ac:dyDescent="0.25">
      <c r="A3" s="590" t="s">
        <v>176</v>
      </c>
      <c r="B3" s="591"/>
      <c r="C3" s="591"/>
      <c r="D3" s="591"/>
      <c r="E3" s="591"/>
      <c r="F3" s="591"/>
    </row>
    <row r="4" spans="1:10" ht="3.6" customHeight="1" x14ac:dyDescent="0.25"/>
    <row r="5" spans="1:10" ht="22.5" x14ac:dyDescent="0.25">
      <c r="A5" s="1" t="s">
        <v>11</v>
      </c>
      <c r="B5" s="2" t="s">
        <v>166</v>
      </c>
      <c r="C5" s="2" t="s">
        <v>13</v>
      </c>
      <c r="D5" s="2" t="s">
        <v>177</v>
      </c>
      <c r="E5" s="2" t="s">
        <v>178</v>
      </c>
      <c r="F5" s="10" t="s">
        <v>179</v>
      </c>
    </row>
    <row r="6" spans="1:10" x14ac:dyDescent="0.25">
      <c r="A6" s="629" t="s">
        <v>1161</v>
      </c>
      <c r="B6" s="630"/>
      <c r="C6" s="5" t="s">
        <v>8</v>
      </c>
      <c r="D6" s="5" t="s">
        <v>8</v>
      </c>
      <c r="E6" s="5" t="s">
        <v>8</v>
      </c>
      <c r="F6" s="6" t="s">
        <v>8</v>
      </c>
    </row>
    <row r="7" spans="1:10" hidden="1" x14ac:dyDescent="0.25">
      <c r="A7" s="41">
        <v>3110</v>
      </c>
      <c r="B7" s="7" t="s">
        <v>1150</v>
      </c>
      <c r="C7" s="8"/>
      <c r="D7" s="38">
        <f>'BudCom Revenue worksheet'!D8</f>
        <v>6551050.3299999991</v>
      </c>
      <c r="E7" s="45">
        <f>'BudCom Revenue worksheet'!H8</f>
        <v>0</v>
      </c>
      <c r="F7" s="45">
        <f>'BudCom Revenue worksheet'!I8</f>
        <v>0</v>
      </c>
      <c r="I7" s="43"/>
      <c r="J7" s="44"/>
    </row>
    <row r="8" spans="1:10" s="31" customFormat="1" hidden="1" x14ac:dyDescent="0.25">
      <c r="A8" s="41" t="s">
        <v>180</v>
      </c>
      <c r="B8" s="32" t="s">
        <v>181</v>
      </c>
      <c r="C8" s="8"/>
      <c r="D8" s="38">
        <f>'BudCom Revenue worksheet'!D11</f>
        <v>256360</v>
      </c>
      <c r="E8" s="45">
        <f>'BudCom Revenue worksheet'!H11</f>
        <v>0</v>
      </c>
      <c r="F8" s="45">
        <f>'BudCom Revenue worksheet'!I11</f>
        <v>0</v>
      </c>
      <c r="I8" s="43"/>
      <c r="J8" s="26"/>
    </row>
    <row r="9" spans="1:10" hidden="1" x14ac:dyDescent="0.25">
      <c r="A9" s="41" t="s">
        <v>182</v>
      </c>
      <c r="B9" s="7" t="s">
        <v>183</v>
      </c>
      <c r="C9" s="8"/>
      <c r="D9" s="38">
        <f>'BudCom Revenue worksheet'!D14</f>
        <v>0</v>
      </c>
      <c r="E9" s="45">
        <f>'BudCom Revenue worksheet'!H14</f>
        <v>0</v>
      </c>
      <c r="F9" s="45">
        <f>'BudCom Revenue worksheet'!I14</f>
        <v>0</v>
      </c>
      <c r="I9" s="43"/>
      <c r="J9" s="26"/>
    </row>
    <row r="10" spans="1:10" x14ac:dyDescent="0.25">
      <c r="A10" s="41" t="s">
        <v>184</v>
      </c>
      <c r="B10" s="7" t="s">
        <v>185</v>
      </c>
      <c r="C10" s="8"/>
      <c r="D10" s="38">
        <f>'BudCom Revenue worksheet'!D18</f>
        <v>5637.38</v>
      </c>
      <c r="E10" s="45">
        <f>'BudCom Revenue worksheet'!H18</f>
        <v>4500</v>
      </c>
      <c r="F10" s="45">
        <f>'BudCom Revenue worksheet'!I18</f>
        <v>4500</v>
      </c>
      <c r="I10" s="43"/>
      <c r="J10" s="26"/>
    </row>
    <row r="11" spans="1:10" hidden="1" x14ac:dyDescent="0.25">
      <c r="A11" s="41" t="s">
        <v>186</v>
      </c>
      <c r="B11" s="7" t="s">
        <v>187</v>
      </c>
      <c r="C11" s="8"/>
      <c r="D11" s="38">
        <f>'BudCom Revenue worksheet'!D21</f>
        <v>0</v>
      </c>
      <c r="E11" s="45">
        <f>'BudCom Revenue worksheet'!H21</f>
        <v>0</v>
      </c>
      <c r="F11" s="45">
        <f>'BudCom Revenue worksheet'!I21</f>
        <v>0</v>
      </c>
      <c r="I11" s="43"/>
      <c r="J11" s="26"/>
    </row>
    <row r="12" spans="1:10" x14ac:dyDescent="0.25">
      <c r="A12" s="41" t="s">
        <v>188</v>
      </c>
      <c r="B12" s="7" t="s">
        <v>189</v>
      </c>
      <c r="C12" s="8"/>
      <c r="D12" s="38">
        <f>'BudCom Revenue worksheet'!D25</f>
        <v>0</v>
      </c>
      <c r="E12" s="45">
        <f>'BudCom Revenue worksheet'!H25</f>
        <v>300</v>
      </c>
      <c r="F12" s="45">
        <f>'BudCom Revenue worksheet'!I25</f>
        <v>300</v>
      </c>
      <c r="I12" s="43"/>
      <c r="J12" s="26"/>
    </row>
    <row r="13" spans="1:10" hidden="1" x14ac:dyDescent="0.25">
      <c r="A13" s="41" t="s">
        <v>190</v>
      </c>
      <c r="B13" s="7" t="s">
        <v>191</v>
      </c>
      <c r="C13" s="8"/>
      <c r="D13" s="38">
        <f>'BudCom Revenue worksheet'!D28</f>
        <v>0</v>
      </c>
      <c r="E13" s="45">
        <f>'BudCom Revenue worksheet'!H28</f>
        <v>0</v>
      </c>
      <c r="F13" s="45">
        <f>'BudCom Revenue worksheet'!I28</f>
        <v>0</v>
      </c>
      <c r="I13" s="43"/>
      <c r="J13" s="26"/>
    </row>
    <row r="14" spans="1:10" x14ac:dyDescent="0.25">
      <c r="A14" s="41" t="s">
        <v>192</v>
      </c>
      <c r="B14" s="7" t="s">
        <v>193</v>
      </c>
      <c r="C14" s="8"/>
      <c r="D14" s="38">
        <f>'BudCom Revenue worksheet'!D32</f>
        <v>91674.5</v>
      </c>
      <c r="E14" s="45">
        <f>'BudCom Revenue worksheet'!H32</f>
        <v>50000</v>
      </c>
      <c r="F14" s="45">
        <f>'BudCom Revenue worksheet'!I32</f>
        <v>50000</v>
      </c>
      <c r="I14" s="43"/>
      <c r="J14" s="26"/>
    </row>
    <row r="15" spans="1:10" s="31" customFormat="1" hidden="1" x14ac:dyDescent="0.25">
      <c r="A15" s="41">
        <v>3191</v>
      </c>
      <c r="B15" s="32" t="s">
        <v>1158</v>
      </c>
      <c r="C15" s="8"/>
      <c r="D15" s="38">
        <f>'BudCom Revenue worksheet'!D35</f>
        <v>3018.45</v>
      </c>
      <c r="E15" s="45">
        <f>'BudCom Revenue worksheet'!H35</f>
        <v>0</v>
      </c>
      <c r="F15" s="45">
        <f>'BudCom Revenue worksheet'!I35</f>
        <v>0</v>
      </c>
      <c r="I15" s="43"/>
      <c r="J15" s="26"/>
    </row>
    <row r="16" spans="1:10" s="31" customFormat="1" x14ac:dyDescent="0.25">
      <c r="A16" s="41">
        <v>3192</v>
      </c>
      <c r="B16" s="32" t="s">
        <v>1151</v>
      </c>
      <c r="C16" s="8"/>
      <c r="D16" s="38">
        <f>'BudCom Revenue worksheet'!D39</f>
        <v>31841.35</v>
      </c>
      <c r="E16" s="45">
        <f>'BudCom Revenue worksheet'!H39</f>
        <v>0</v>
      </c>
      <c r="F16" s="45">
        <f>'BudCom Revenue worksheet'!I39</f>
        <v>0</v>
      </c>
      <c r="I16" s="43"/>
      <c r="J16" s="26"/>
    </row>
    <row r="17" spans="1:10" s="31" customFormat="1" hidden="1" x14ac:dyDescent="0.25">
      <c r="A17" s="41">
        <v>3193</v>
      </c>
      <c r="B17" s="32" t="s">
        <v>1152</v>
      </c>
      <c r="C17" s="8"/>
      <c r="D17" s="38">
        <f>'BudCom Revenue worksheet'!D43</f>
        <v>0</v>
      </c>
      <c r="E17" s="45">
        <f>'BudCom Revenue worksheet'!H43</f>
        <v>0</v>
      </c>
      <c r="F17" s="45">
        <f>'BudCom Revenue worksheet'!I43</f>
        <v>0</v>
      </c>
      <c r="I17" s="43"/>
      <c r="J17" s="26"/>
    </row>
    <row r="18" spans="1:10" s="31" customFormat="1" hidden="1" x14ac:dyDescent="0.25">
      <c r="A18" s="41">
        <v>3194</v>
      </c>
      <c r="B18" s="32" t="s">
        <v>1153</v>
      </c>
      <c r="C18" s="8"/>
      <c r="D18" s="38">
        <f>'BudCom Revenue worksheet'!D47</f>
        <v>0</v>
      </c>
      <c r="E18" s="45">
        <f>'BudCom Revenue worksheet'!H47</f>
        <v>0</v>
      </c>
      <c r="F18" s="45">
        <f>'BudCom Revenue worksheet'!I47</f>
        <v>0</v>
      </c>
      <c r="I18" s="43"/>
      <c r="J18" s="26"/>
    </row>
    <row r="19" spans="1:10" s="31" customFormat="1" hidden="1" x14ac:dyDescent="0.25">
      <c r="A19" s="41">
        <v>3195</v>
      </c>
      <c r="B19" s="32" t="s">
        <v>1154</v>
      </c>
      <c r="C19" s="8"/>
      <c r="D19" s="38">
        <f>'BudCom Revenue worksheet'!D51</f>
        <v>0</v>
      </c>
      <c r="E19" s="45">
        <f>'BudCom Revenue worksheet'!H51</f>
        <v>0</v>
      </c>
      <c r="F19" s="45">
        <f>'BudCom Revenue worksheet'!I51</f>
        <v>0</v>
      </c>
      <c r="I19" s="43"/>
      <c r="J19" s="26"/>
    </row>
    <row r="20" spans="1:10" s="31" customFormat="1" hidden="1" x14ac:dyDescent="0.25">
      <c r="A20" s="41">
        <v>3196</v>
      </c>
      <c r="B20" s="32" t="s">
        <v>1155</v>
      </c>
      <c r="C20" s="8"/>
      <c r="D20" s="38">
        <f>'BudCom Revenue worksheet'!D55</f>
        <v>0</v>
      </c>
      <c r="E20" s="45">
        <f>'BudCom Revenue worksheet'!H55</f>
        <v>0</v>
      </c>
      <c r="F20" s="45">
        <f>'BudCom Revenue worksheet'!I55</f>
        <v>0</v>
      </c>
      <c r="I20" s="43"/>
      <c r="J20" s="26"/>
    </row>
    <row r="21" spans="1:10" s="31" customFormat="1" x14ac:dyDescent="0.25">
      <c r="A21" s="41">
        <v>3198</v>
      </c>
      <c r="B21" s="32" t="s">
        <v>1157</v>
      </c>
      <c r="C21" s="8"/>
      <c r="D21" s="38">
        <f>'BudCom Revenue worksheet'!D58</f>
        <v>75</v>
      </c>
      <c r="E21" s="45">
        <f>'BudCom Revenue worksheet'!H58</f>
        <v>0</v>
      </c>
      <c r="F21" s="45">
        <f>'BudCom Revenue worksheet'!I58</f>
        <v>0</v>
      </c>
      <c r="I21" s="43"/>
      <c r="J21" s="26"/>
    </row>
    <row r="22" spans="1:10" hidden="1" x14ac:dyDescent="0.25">
      <c r="A22" s="51" t="s">
        <v>194</v>
      </c>
      <c r="B22" s="50" t="s">
        <v>195</v>
      </c>
      <c r="C22" s="69"/>
      <c r="D22" s="70">
        <v>0</v>
      </c>
      <c r="E22" s="71">
        <v>0</v>
      </c>
      <c r="F22" s="71">
        <v>0</v>
      </c>
    </row>
    <row r="23" spans="1:10" x14ac:dyDescent="0.25">
      <c r="A23" s="629" t="s">
        <v>196</v>
      </c>
      <c r="B23" s="630"/>
      <c r="C23" s="5" t="s">
        <v>8</v>
      </c>
      <c r="D23" s="5" t="s">
        <v>8</v>
      </c>
      <c r="E23" s="46" t="s">
        <v>8</v>
      </c>
      <c r="F23" s="46" t="s">
        <v>8</v>
      </c>
    </row>
    <row r="24" spans="1:10" hidden="1" x14ac:dyDescent="0.25">
      <c r="A24" s="7" t="s">
        <v>197</v>
      </c>
      <c r="B24" s="7" t="s">
        <v>198</v>
      </c>
      <c r="C24" s="8"/>
      <c r="D24" s="38">
        <f>'BudCom Revenue worksheet'!D64</f>
        <v>0</v>
      </c>
      <c r="E24" s="45">
        <f>'BudCom Revenue worksheet'!H64</f>
        <v>0</v>
      </c>
      <c r="F24" s="45">
        <f>'BudCom Revenue worksheet'!I64</f>
        <v>0</v>
      </c>
      <c r="I24" s="43"/>
      <c r="J24" s="42"/>
    </row>
    <row r="25" spans="1:10" x14ac:dyDescent="0.25">
      <c r="A25" s="7" t="s">
        <v>199</v>
      </c>
      <c r="B25" s="7" t="s">
        <v>200</v>
      </c>
      <c r="C25" s="8"/>
      <c r="D25" s="38">
        <f>'BudCom Revenue worksheet'!D71</f>
        <v>1022872.28</v>
      </c>
      <c r="E25" s="45">
        <f>'BudCom Revenue worksheet'!H71</f>
        <v>800000</v>
      </c>
      <c r="F25" s="45">
        <f>'BudCom Revenue worksheet'!I71</f>
        <v>800000</v>
      </c>
      <c r="I25" s="43"/>
      <c r="J25" s="42"/>
    </row>
    <row r="26" spans="1:10" x14ac:dyDescent="0.25">
      <c r="A26" s="7" t="s">
        <v>201</v>
      </c>
      <c r="B26" s="7" t="s">
        <v>202</v>
      </c>
      <c r="C26" s="8"/>
      <c r="D26" s="38">
        <f>'BudCom Revenue worksheet'!D79</f>
        <v>12295.59</v>
      </c>
      <c r="E26" s="45">
        <f>'BudCom Revenue worksheet'!H79</f>
        <v>12000</v>
      </c>
      <c r="F26" s="45">
        <f>'BudCom Revenue worksheet'!I79</f>
        <v>11500</v>
      </c>
      <c r="I26" s="43"/>
      <c r="J26" s="42"/>
    </row>
    <row r="27" spans="1:10" x14ac:dyDescent="0.25">
      <c r="A27" s="7" t="s">
        <v>203</v>
      </c>
      <c r="B27" s="7" t="s">
        <v>204</v>
      </c>
      <c r="C27" s="8"/>
      <c r="D27" s="38">
        <f>'BudCom Revenue worksheet'!D91</f>
        <v>12287</v>
      </c>
      <c r="E27" s="45">
        <f>'BudCom Revenue worksheet'!H91</f>
        <v>4000</v>
      </c>
      <c r="F27" s="45">
        <f>'BudCom Revenue worksheet'!I91</f>
        <v>10250</v>
      </c>
      <c r="I27" s="43"/>
      <c r="J27" s="42"/>
    </row>
    <row r="28" spans="1:10" s="31" customFormat="1" x14ac:dyDescent="0.25">
      <c r="A28" s="41">
        <v>3291</v>
      </c>
      <c r="B28" s="32" t="s">
        <v>1156</v>
      </c>
      <c r="C28" s="8"/>
      <c r="D28" s="38">
        <f>'BudCom Revenue worksheet'!D95</f>
        <v>275</v>
      </c>
      <c r="E28" s="45">
        <f>'BudCom Revenue worksheet'!H95</f>
        <v>0</v>
      </c>
      <c r="F28" s="45">
        <f>'BudCom Revenue worksheet'!I95</f>
        <v>0</v>
      </c>
      <c r="I28" s="43"/>
      <c r="J28" s="42"/>
    </row>
    <row r="29" spans="1:10" hidden="1" x14ac:dyDescent="0.25">
      <c r="A29" s="7" t="s">
        <v>205</v>
      </c>
      <c r="B29" s="7" t="s">
        <v>206</v>
      </c>
      <c r="C29" s="8"/>
      <c r="D29" s="38">
        <f>'BudCom Revenue worksheet'!D106</f>
        <v>0</v>
      </c>
      <c r="E29" s="45">
        <f>'BudCom Revenue worksheet'!H106</f>
        <v>0</v>
      </c>
      <c r="F29" s="45">
        <f>'BudCom Revenue worksheet'!I106</f>
        <v>0</v>
      </c>
      <c r="I29" s="43"/>
      <c r="J29" s="42"/>
    </row>
    <row r="30" spans="1:10" x14ac:dyDescent="0.25">
      <c r="A30" s="629" t="s">
        <v>207</v>
      </c>
      <c r="B30" s="630"/>
      <c r="C30" s="5" t="s">
        <v>8</v>
      </c>
      <c r="D30" s="5"/>
      <c r="E30" s="46"/>
      <c r="F30" s="46"/>
    </row>
    <row r="31" spans="1:10" s="31" customFormat="1" x14ac:dyDescent="0.25">
      <c r="A31" s="41">
        <v>3350</v>
      </c>
      <c r="B31" s="32" t="s">
        <v>1163</v>
      </c>
      <c r="C31" s="8"/>
      <c r="D31" s="38">
        <f>'BudCom Revenue worksheet'!D117</f>
        <v>353507.47000000003</v>
      </c>
      <c r="E31" s="45">
        <f>'BudCom Revenue worksheet'!H117</f>
        <v>343831</v>
      </c>
      <c r="F31" s="45">
        <f>'BudCom Revenue worksheet'!I117</f>
        <v>227000</v>
      </c>
      <c r="G31" s="39"/>
      <c r="I31" s="43"/>
      <c r="J31" s="42"/>
    </row>
    <row r="32" spans="1:10" s="37" customFormat="1" hidden="1" x14ac:dyDescent="0.25">
      <c r="A32" s="51" t="s">
        <v>208</v>
      </c>
      <c r="B32" s="50" t="s">
        <v>209</v>
      </c>
      <c r="C32" s="69"/>
      <c r="D32" s="70">
        <v>0</v>
      </c>
      <c r="E32" s="71">
        <v>0</v>
      </c>
      <c r="F32" s="71">
        <v>0</v>
      </c>
      <c r="G32" s="39"/>
      <c r="I32" s="43"/>
      <c r="J32" s="42"/>
    </row>
    <row r="33" spans="1:12" hidden="1" x14ac:dyDescent="0.25">
      <c r="A33" s="51" t="s">
        <v>210</v>
      </c>
      <c r="B33" s="50" t="s">
        <v>211</v>
      </c>
      <c r="C33" s="69"/>
      <c r="D33" s="70">
        <v>0</v>
      </c>
      <c r="E33" s="71">
        <v>0</v>
      </c>
      <c r="F33" s="71">
        <v>0</v>
      </c>
      <c r="G33" s="39"/>
      <c r="I33" s="43"/>
      <c r="J33" s="42"/>
    </row>
    <row r="34" spans="1:12" hidden="1" x14ac:dyDescent="0.25">
      <c r="A34" s="51" t="s">
        <v>212</v>
      </c>
      <c r="B34" s="50" t="s">
        <v>213</v>
      </c>
      <c r="C34" s="69"/>
      <c r="D34" s="70">
        <v>0</v>
      </c>
      <c r="E34" s="71">
        <v>0</v>
      </c>
      <c r="F34" s="71">
        <v>0</v>
      </c>
      <c r="G34" s="39"/>
      <c r="I34" s="43"/>
      <c r="J34" s="42"/>
    </row>
    <row r="35" spans="1:12" hidden="1" x14ac:dyDescent="0.25">
      <c r="A35" s="51" t="s">
        <v>214</v>
      </c>
      <c r="B35" s="50" t="s">
        <v>215</v>
      </c>
      <c r="C35" s="69"/>
      <c r="D35" s="70">
        <v>0</v>
      </c>
      <c r="E35" s="71">
        <v>0</v>
      </c>
      <c r="F35" s="71">
        <v>0</v>
      </c>
      <c r="G35" s="39"/>
      <c r="L35" s="27"/>
    </row>
    <row r="36" spans="1:12" hidden="1" x14ac:dyDescent="0.25">
      <c r="A36" s="51" t="s">
        <v>216</v>
      </c>
      <c r="B36" s="50" t="s">
        <v>217</v>
      </c>
      <c r="C36" s="69"/>
      <c r="D36" s="70">
        <v>0</v>
      </c>
      <c r="E36" s="71">
        <v>0</v>
      </c>
      <c r="F36" s="71">
        <v>0</v>
      </c>
      <c r="G36" s="39"/>
      <c r="L36" s="27"/>
    </row>
    <row r="37" spans="1:12" hidden="1" x14ac:dyDescent="0.25">
      <c r="A37" s="51" t="s">
        <v>218</v>
      </c>
      <c r="B37" s="50" t="s">
        <v>219</v>
      </c>
      <c r="C37" s="69"/>
      <c r="D37" s="70">
        <v>0</v>
      </c>
      <c r="E37" s="71">
        <v>0</v>
      </c>
      <c r="F37" s="71">
        <v>0</v>
      </c>
      <c r="G37" s="39"/>
      <c r="L37" s="27"/>
    </row>
    <row r="38" spans="1:12" hidden="1" x14ac:dyDescent="0.25">
      <c r="A38" s="51" t="s">
        <v>220</v>
      </c>
      <c r="B38" s="50" t="s">
        <v>221</v>
      </c>
      <c r="C38" s="69"/>
      <c r="D38" s="70">
        <v>0</v>
      </c>
      <c r="E38" s="71">
        <v>0</v>
      </c>
      <c r="F38" s="71">
        <v>0</v>
      </c>
      <c r="G38" s="39"/>
      <c r="L38" s="27"/>
    </row>
    <row r="39" spans="1:12" x14ac:dyDescent="0.25">
      <c r="A39" s="41" t="s">
        <v>222</v>
      </c>
      <c r="B39" s="7" t="s">
        <v>223</v>
      </c>
      <c r="C39" s="8"/>
      <c r="D39" s="38">
        <f>'BudCom Revenue worksheet'!D132</f>
        <v>6006.05</v>
      </c>
      <c r="E39" s="45">
        <f>'BudCom Revenue worksheet'!H132</f>
        <v>62</v>
      </c>
      <c r="F39" s="45">
        <f>'BudCom Revenue worksheet'!I132</f>
        <v>0</v>
      </c>
      <c r="G39" s="39"/>
      <c r="L39" s="27"/>
    </row>
    <row r="40" spans="1:12" hidden="1" x14ac:dyDescent="0.25">
      <c r="A40" s="41" t="s">
        <v>224</v>
      </c>
      <c r="B40" s="7" t="s">
        <v>225</v>
      </c>
      <c r="C40" s="8"/>
      <c r="D40" s="38">
        <f>'BudCom Revenue worksheet'!D135</f>
        <v>0</v>
      </c>
      <c r="E40" s="45">
        <f>'BudCom Revenue worksheet'!H135</f>
        <v>0</v>
      </c>
      <c r="F40" s="45">
        <f>'BudCom Revenue worksheet'!I135</f>
        <v>0</v>
      </c>
      <c r="G40" s="39"/>
      <c r="L40" s="27"/>
    </row>
    <row r="41" spans="1:12" x14ac:dyDescent="0.25">
      <c r="A41" s="629" t="s">
        <v>226</v>
      </c>
      <c r="B41" s="630"/>
      <c r="C41" s="5" t="s">
        <v>8</v>
      </c>
      <c r="D41" s="5"/>
      <c r="E41" s="46"/>
      <c r="F41" s="46"/>
      <c r="L41" s="27"/>
    </row>
    <row r="42" spans="1:12" x14ac:dyDescent="0.25">
      <c r="A42" s="7" t="s">
        <v>227</v>
      </c>
      <c r="B42" s="7" t="s">
        <v>228</v>
      </c>
      <c r="C42" s="8"/>
      <c r="D42" s="38">
        <f>'BudCom Revenue worksheet'!D163</f>
        <v>12542.619999999999</v>
      </c>
      <c r="E42" s="45">
        <f>'BudCom Revenue worksheet'!H163</f>
        <v>6375</v>
      </c>
      <c r="F42" s="45">
        <f>'BudCom Revenue worksheet'!I163</f>
        <v>6230</v>
      </c>
      <c r="G42" s="40"/>
    </row>
    <row r="43" spans="1:12" hidden="1" x14ac:dyDescent="0.25">
      <c r="A43" s="7" t="s">
        <v>229</v>
      </c>
      <c r="B43" s="7" t="s">
        <v>230</v>
      </c>
      <c r="C43" s="8"/>
      <c r="D43" s="38">
        <f>'BudCom Revenue worksheet'!D166</f>
        <v>0</v>
      </c>
      <c r="E43" s="45">
        <f>'BudCom Revenue worksheet'!H166</f>
        <v>0</v>
      </c>
      <c r="F43" s="45">
        <f>'BudCom Revenue worksheet'!I166</f>
        <v>0</v>
      </c>
      <c r="G43" s="40"/>
    </row>
    <row r="44" spans="1:12" x14ac:dyDescent="0.25">
      <c r="A44" s="629" t="s">
        <v>231</v>
      </c>
      <c r="B44" s="630"/>
      <c r="C44" s="5" t="s">
        <v>8</v>
      </c>
      <c r="D44" s="5"/>
      <c r="E44" s="46"/>
      <c r="F44" s="46"/>
    </row>
    <row r="45" spans="1:12" x14ac:dyDescent="0.25">
      <c r="A45" s="7" t="s">
        <v>232</v>
      </c>
      <c r="B45" s="7" t="s">
        <v>233</v>
      </c>
      <c r="C45" s="8"/>
      <c r="D45" s="38">
        <f>'BudCom Revenue worksheet'!D179</f>
        <v>940.5</v>
      </c>
      <c r="E45" s="45">
        <f>'BudCom Revenue worksheet'!H179</f>
        <v>400</v>
      </c>
      <c r="F45" s="45">
        <f>'BudCom Revenue worksheet'!I179</f>
        <v>400</v>
      </c>
    </row>
    <row r="46" spans="1:12" x14ac:dyDescent="0.25">
      <c r="A46" s="7" t="s">
        <v>234</v>
      </c>
      <c r="B46" s="7" t="s">
        <v>235</v>
      </c>
      <c r="C46" s="8"/>
      <c r="D46" s="38">
        <f>'BudCom Revenue worksheet'!D182</f>
        <v>14290.66</v>
      </c>
      <c r="E46" s="45">
        <f>'BudCom Revenue worksheet'!H182</f>
        <v>12500</v>
      </c>
      <c r="F46" s="45">
        <f>'BudCom Revenue worksheet'!I182</f>
        <v>12000</v>
      </c>
    </row>
    <row r="47" spans="1:12" s="35" customFormat="1" x14ac:dyDescent="0.25">
      <c r="A47" s="33" t="s">
        <v>236</v>
      </c>
      <c r="B47" s="33" t="s">
        <v>72</v>
      </c>
      <c r="C47" s="34"/>
      <c r="D47" s="38">
        <f>SUM('BudCom Revenue worksheet'!D188+'BudCom Revenue worksheet'!D197+'BudCom Revenue worksheet'!D205+'BudCom Revenue worksheet'!D211+'BudCom Revenue worksheet'!D240)</f>
        <v>38468.44</v>
      </c>
      <c r="E47" s="45">
        <f>SUM('BudCom Revenue worksheet'!H188+'BudCom Revenue worksheet'!H197+'BudCom Revenue worksheet'!H205+'BudCom Revenue worksheet'!H211+'BudCom Revenue worksheet'!H240)</f>
        <v>4561</v>
      </c>
      <c r="F47" s="45">
        <f>SUM('BudCom Revenue worksheet'!I188+'BudCom Revenue worksheet'!I197+'BudCom Revenue worksheet'!I205+'BudCom Revenue worksheet'!I211+'BudCom Revenue worksheet'!I240)</f>
        <v>5200</v>
      </c>
    </row>
    <row r="48" spans="1:12" hidden="1" x14ac:dyDescent="0.25">
      <c r="A48" s="629" t="s">
        <v>237</v>
      </c>
      <c r="B48" s="630"/>
      <c r="C48" s="5" t="s">
        <v>8</v>
      </c>
      <c r="D48" s="5"/>
      <c r="E48" s="46"/>
      <c r="F48" s="46"/>
    </row>
    <row r="49" spans="1:11" hidden="1" x14ac:dyDescent="0.25">
      <c r="A49" s="41">
        <v>3911</v>
      </c>
      <c r="B49" s="7" t="s">
        <v>1164</v>
      </c>
      <c r="C49" s="8"/>
      <c r="D49" s="38">
        <f>'BudCom Revenue worksheet'!D246</f>
        <v>0</v>
      </c>
      <c r="E49" s="45">
        <f>'BudCom Revenue worksheet'!H246</f>
        <v>0</v>
      </c>
      <c r="F49" s="45">
        <f>'BudCom Revenue worksheet'!I246</f>
        <v>0</v>
      </c>
      <c r="I49" s="43"/>
      <c r="J49" s="42"/>
      <c r="K49" s="28"/>
    </row>
    <row r="50" spans="1:11" s="37" customFormat="1" hidden="1" x14ac:dyDescent="0.25">
      <c r="A50" s="36" t="s">
        <v>238</v>
      </c>
      <c r="B50" s="36" t="s">
        <v>239</v>
      </c>
      <c r="C50" s="8"/>
      <c r="D50" s="38">
        <f>'BudCom Revenue worksheet'!D249</f>
        <v>0</v>
      </c>
      <c r="E50" s="45">
        <f>'BudCom Revenue worksheet'!H249</f>
        <v>0</v>
      </c>
      <c r="F50" s="45">
        <f>'BudCom Revenue worksheet'!I249</f>
        <v>0</v>
      </c>
      <c r="I50" s="43"/>
      <c r="J50" s="42"/>
      <c r="K50" s="28"/>
    </row>
    <row r="51" spans="1:11" hidden="1" x14ac:dyDescent="0.25">
      <c r="A51" s="7" t="s">
        <v>240</v>
      </c>
      <c r="B51" s="7" t="s">
        <v>241</v>
      </c>
      <c r="C51" s="8"/>
      <c r="D51" s="38">
        <f>'BudCom Revenue worksheet'!D252</f>
        <v>0</v>
      </c>
      <c r="E51" s="45">
        <f>'BudCom Revenue worksheet'!H252</f>
        <v>0</v>
      </c>
      <c r="F51" s="45">
        <f>'BudCom Revenue worksheet'!I252</f>
        <v>0</v>
      </c>
      <c r="I51" s="43"/>
      <c r="J51" s="42"/>
      <c r="K51" s="28"/>
    </row>
    <row r="52" spans="1:11" s="37" customFormat="1" hidden="1" x14ac:dyDescent="0.25">
      <c r="A52" s="41">
        <v>3914</v>
      </c>
      <c r="B52" s="36" t="s">
        <v>1165</v>
      </c>
      <c r="C52" s="8"/>
      <c r="D52" s="38">
        <f>'BudCom Revenue worksheet'!D51</f>
        <v>0</v>
      </c>
      <c r="E52" s="45">
        <f>'BudCom Revenue worksheet'!H51</f>
        <v>0</v>
      </c>
      <c r="F52" s="45">
        <f>'BudCom Revenue worksheet'!I51</f>
        <v>0</v>
      </c>
      <c r="I52" s="43"/>
      <c r="J52" s="42"/>
      <c r="K52" s="28"/>
    </row>
    <row r="53" spans="1:11" hidden="1" x14ac:dyDescent="0.25">
      <c r="A53" s="50" t="s">
        <v>242</v>
      </c>
      <c r="B53" s="50" t="s">
        <v>243</v>
      </c>
      <c r="C53" s="69"/>
      <c r="D53" s="70">
        <v>0</v>
      </c>
      <c r="E53" s="71">
        <v>0</v>
      </c>
      <c r="F53" s="71">
        <v>0</v>
      </c>
      <c r="I53" s="43"/>
      <c r="J53" s="42"/>
      <c r="K53" s="28"/>
    </row>
    <row r="54" spans="1:11" hidden="1" x14ac:dyDescent="0.25">
      <c r="A54" s="50" t="s">
        <v>244</v>
      </c>
      <c r="B54" s="50" t="s">
        <v>245</v>
      </c>
      <c r="C54" s="69"/>
      <c r="D54" s="70">
        <v>0</v>
      </c>
      <c r="E54" s="71">
        <v>0</v>
      </c>
      <c r="F54" s="71">
        <v>0</v>
      </c>
      <c r="I54" s="43"/>
      <c r="J54" s="42"/>
      <c r="K54" s="28"/>
    </row>
    <row r="55" spans="1:11" hidden="1" x14ac:dyDescent="0.25">
      <c r="A55" s="50" t="s">
        <v>246</v>
      </c>
      <c r="B55" s="50" t="s">
        <v>247</v>
      </c>
      <c r="C55" s="69"/>
      <c r="D55" s="70">
        <v>0</v>
      </c>
      <c r="E55" s="71">
        <v>0</v>
      </c>
      <c r="F55" s="71">
        <v>0</v>
      </c>
      <c r="I55" s="43"/>
      <c r="J55" s="42"/>
      <c r="K55" s="28"/>
    </row>
    <row r="56" spans="1:11" hidden="1" x14ac:dyDescent="0.25">
      <c r="A56" s="50" t="s">
        <v>248</v>
      </c>
      <c r="B56" s="50" t="s">
        <v>249</v>
      </c>
      <c r="C56" s="69"/>
      <c r="D56" s="70">
        <v>0</v>
      </c>
      <c r="E56" s="71">
        <v>0</v>
      </c>
      <c r="F56" s="71">
        <v>0</v>
      </c>
      <c r="I56" s="43"/>
      <c r="J56" s="42"/>
      <c r="K56" s="28"/>
    </row>
    <row r="57" spans="1:11" hidden="1" x14ac:dyDescent="0.25">
      <c r="A57" s="50" t="s">
        <v>250</v>
      </c>
      <c r="B57" s="50" t="s">
        <v>251</v>
      </c>
      <c r="C57" s="69"/>
      <c r="D57" s="70">
        <v>0</v>
      </c>
      <c r="E57" s="71">
        <v>0</v>
      </c>
      <c r="F57" s="71">
        <v>0</v>
      </c>
      <c r="I57" s="43"/>
      <c r="J57" s="42"/>
    </row>
    <row r="58" spans="1:11" hidden="1" x14ac:dyDescent="0.25">
      <c r="A58" s="7" t="s">
        <v>252</v>
      </c>
      <c r="B58" s="7" t="s">
        <v>253</v>
      </c>
      <c r="C58" s="8"/>
      <c r="D58" s="38">
        <f>'BudCom Revenue worksheet'!D258</f>
        <v>301768.81</v>
      </c>
      <c r="E58" s="45">
        <f>'BudCom Revenue worksheet'!H258</f>
        <v>0</v>
      </c>
      <c r="F58" s="45">
        <f>'BudCom Revenue worksheet'!I258</f>
        <v>0</v>
      </c>
      <c r="I58" s="43"/>
      <c r="J58" s="42"/>
    </row>
    <row r="59" spans="1:11" hidden="1" x14ac:dyDescent="0.25">
      <c r="A59" s="7" t="s">
        <v>254</v>
      </c>
      <c r="B59" s="7" t="s">
        <v>255</v>
      </c>
      <c r="C59" s="8"/>
      <c r="D59" s="38">
        <f>'BudCom Revenue worksheet'!D261</f>
        <v>0</v>
      </c>
      <c r="E59" s="45">
        <f>'BudCom Revenue worksheet'!H261</f>
        <v>0</v>
      </c>
      <c r="F59" s="45">
        <f>'BudCom Revenue worksheet'!I261</f>
        <v>0</v>
      </c>
    </row>
    <row r="60" spans="1:11" s="37" customFormat="1" hidden="1" x14ac:dyDescent="0.25">
      <c r="A60" s="36" t="s">
        <v>256</v>
      </c>
      <c r="B60" s="36" t="s">
        <v>257</v>
      </c>
      <c r="C60" s="8"/>
      <c r="D60" s="38">
        <f>'BudCom Revenue worksheet'!D264</f>
        <v>0</v>
      </c>
      <c r="E60" s="45">
        <f>'BudCom Revenue worksheet'!H264</f>
        <v>0</v>
      </c>
      <c r="F60" s="45">
        <f>'BudCom Revenue worksheet'!I264</f>
        <v>0</v>
      </c>
    </row>
    <row r="61" spans="1:11" hidden="1" x14ac:dyDescent="0.25">
      <c r="A61" s="41">
        <v>3918</v>
      </c>
      <c r="B61" s="7" t="s">
        <v>1166</v>
      </c>
      <c r="C61" s="8"/>
      <c r="D61" s="38">
        <f>'BudCom Revenue worksheet'!D267</f>
        <v>0</v>
      </c>
      <c r="E61" s="45">
        <f>'BudCom Revenue worksheet'!H267</f>
        <v>0</v>
      </c>
      <c r="F61" s="45">
        <f>'BudCom Revenue worksheet'!I267</f>
        <v>0</v>
      </c>
    </row>
    <row r="62" spans="1:11" hidden="1" x14ac:dyDescent="0.25">
      <c r="A62" s="629" t="s">
        <v>258</v>
      </c>
      <c r="B62" s="630"/>
      <c r="C62" s="5" t="s">
        <v>8</v>
      </c>
      <c r="D62" s="5"/>
      <c r="E62" s="46"/>
      <c r="F62" s="46"/>
    </row>
    <row r="63" spans="1:11" hidden="1" x14ac:dyDescent="0.25">
      <c r="A63" s="7" t="s">
        <v>259</v>
      </c>
      <c r="B63" s="7" t="s">
        <v>260</v>
      </c>
      <c r="C63" s="8"/>
      <c r="D63" s="38">
        <f>'BudCom Revenue worksheet'!D273</f>
        <v>0</v>
      </c>
      <c r="E63" s="45">
        <f>'BudCom Revenue worksheet'!H273</f>
        <v>0</v>
      </c>
      <c r="F63" s="45">
        <f>'BudCom Revenue worksheet'!I273</f>
        <v>0</v>
      </c>
    </row>
    <row r="64" spans="1:11" hidden="1" x14ac:dyDescent="0.25">
      <c r="A64" s="50" t="s">
        <v>261</v>
      </c>
      <c r="B64" s="50" t="s">
        <v>262</v>
      </c>
      <c r="C64" s="69"/>
      <c r="D64" s="70">
        <v>0</v>
      </c>
      <c r="E64" s="71">
        <v>0</v>
      </c>
      <c r="F64" s="71">
        <v>0</v>
      </c>
    </row>
    <row r="65" spans="1:6" hidden="1" x14ac:dyDescent="0.25">
      <c r="A65" s="50" t="s">
        <v>263</v>
      </c>
      <c r="B65" s="50" t="s">
        <v>264</v>
      </c>
      <c r="C65" s="69"/>
      <c r="D65" s="70">
        <v>0</v>
      </c>
      <c r="E65" s="71">
        <v>0</v>
      </c>
      <c r="F65" s="71">
        <v>0</v>
      </c>
    </row>
    <row r="66" spans="1:6" x14ac:dyDescent="0.25">
      <c r="A66" s="631" t="s">
        <v>265</v>
      </c>
      <c r="B66" s="632"/>
      <c r="C66" s="9" t="s">
        <v>8</v>
      </c>
      <c r="D66" s="48">
        <f>SUM(D6:D65)</f>
        <v>8714911.4299999997</v>
      </c>
      <c r="E66" s="47">
        <f>SUM(E6:E65)</f>
        <v>1238529</v>
      </c>
      <c r="F66" s="47">
        <f t="shared" ref="F66" si="0">SUM(F6:F65)</f>
        <v>1127380</v>
      </c>
    </row>
  </sheetData>
  <mergeCells count="9">
    <mergeCell ref="A44:B44"/>
    <mergeCell ref="A48:B48"/>
    <mergeCell ref="A62:B62"/>
    <mergeCell ref="A66:B66"/>
    <mergeCell ref="A3:F3"/>
    <mergeCell ref="A6:B6"/>
    <mergeCell ref="A23:B23"/>
    <mergeCell ref="A30:B30"/>
    <mergeCell ref="A41:B41"/>
  </mergeCells>
  <pageMargins left="0.45" right="0.45" top="0.5" bottom="0.85375000000000001" header="0.5" footer="0.5"/>
  <pageSetup scale="93" orientation="landscape" r:id="rId1"/>
  <headerFooter alignWithMargins="0">
    <oddFooter>&amp;L&amp;"Arial,Regular"&amp;10 MS-737: Danville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BudCom Revenue worksheet</vt:lpstr>
      <vt:lpstr>BudCom Expense worksheet</vt:lpstr>
      <vt:lpstr>Attendance</vt:lpstr>
      <vt:lpstr>80-20 rule</vt:lpstr>
      <vt:lpstr>Public Hearing</vt:lpstr>
      <vt:lpstr>MS-737 Cover</vt:lpstr>
      <vt:lpstr>MS-737 Appropriations</vt:lpstr>
      <vt:lpstr>MS-737 Warrant Articles</vt:lpstr>
      <vt:lpstr>MS-737 Revenues</vt:lpstr>
      <vt:lpstr>MS-737 Budget Summary</vt:lpstr>
      <vt:lpstr>MS-737 Supplemental Schedule</vt:lpstr>
      <vt:lpstr>'MS-737 Budget Summary'!Print_Titles</vt:lpstr>
      <vt:lpstr>'MS-737 Revenues'!Print_Titles</vt:lpstr>
      <vt:lpstr>'MS-737 Supplemental Schedule'!Print_Titles</vt:lpstr>
      <vt:lpstr>'MS-737 Warrant Articles'!Print_Titles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Selectmen Administrator</dc:creator>
  <cp:lastModifiedBy>Collins, Rob</cp:lastModifiedBy>
  <cp:lastPrinted>2020-01-22T18:35:49Z</cp:lastPrinted>
  <dcterms:created xsi:type="dcterms:W3CDTF">2016-06-29T15:39:41Z</dcterms:created>
  <dcterms:modified xsi:type="dcterms:W3CDTF">2021-11-02T17:34:35Z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